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1760" activeTab="1"/>
  </bookViews>
  <sheets>
    <sheet name="перечень точно нижневартовск" sheetId="14" r:id="rId1"/>
    <sheet name="перечень точно нижневартовс (2)" sheetId="16" r:id="rId2"/>
  </sheets>
  <calcPr calcId="114210"/>
</workbook>
</file>

<file path=xl/calcChain.xml><?xml version="1.0" encoding="utf-8"?>
<calcChain xmlns="http://schemas.openxmlformats.org/spreadsheetml/2006/main">
  <c r="N10" i="16"/>
  <c r="M10"/>
  <c r="O10"/>
  <c r="P10"/>
  <c r="Q10"/>
  <c r="M9"/>
  <c r="N9"/>
  <c r="O9"/>
  <c r="P9"/>
  <c r="Q9"/>
  <c r="M11"/>
  <c r="N11"/>
  <c r="O11"/>
  <c r="P11"/>
  <c r="Q11"/>
  <c r="M12"/>
  <c r="N12"/>
  <c r="O12"/>
  <c r="P12"/>
  <c r="Q12"/>
  <c r="M13"/>
  <c r="N13"/>
  <c r="O13"/>
  <c r="P13"/>
  <c r="Q13"/>
  <c r="M14"/>
  <c r="N14"/>
  <c r="O14"/>
  <c r="P14"/>
  <c r="Q14"/>
  <c r="M15"/>
  <c r="N15"/>
  <c r="O15"/>
  <c r="P15"/>
  <c r="Q15"/>
  <c r="M16"/>
  <c r="N16"/>
  <c r="O16"/>
  <c r="P16"/>
  <c r="Q16"/>
  <c r="M17"/>
  <c r="N17"/>
  <c r="O17"/>
  <c r="P17"/>
  <c r="Q17"/>
  <c r="M18"/>
  <c r="N18"/>
  <c r="O18"/>
  <c r="P18"/>
  <c r="Q18"/>
  <c r="M19"/>
  <c r="N19"/>
  <c r="O19"/>
  <c r="P19"/>
  <c r="Q19"/>
  <c r="M20"/>
  <c r="N20"/>
  <c r="O20"/>
  <c r="P20"/>
  <c r="Q20"/>
  <c r="M21"/>
  <c r="N21"/>
  <c r="O21"/>
  <c r="P21"/>
  <c r="Q21"/>
  <c r="M22"/>
  <c r="N22"/>
  <c r="O22"/>
  <c r="P22"/>
  <c r="Q22"/>
  <c r="M23"/>
  <c r="N23"/>
  <c r="O23"/>
  <c r="P23"/>
  <c r="Q23"/>
  <c r="M24"/>
  <c r="N24"/>
  <c r="O24"/>
  <c r="P24"/>
  <c r="Q24"/>
  <c r="M25"/>
  <c r="N25"/>
  <c r="O25"/>
  <c r="P25"/>
  <c r="Q25"/>
  <c r="M26"/>
  <c r="N26"/>
  <c r="O26"/>
  <c r="P26"/>
  <c r="Q26"/>
  <c r="M27"/>
  <c r="N27"/>
  <c r="O27"/>
  <c r="P27"/>
  <c r="Q27"/>
  <c r="M28"/>
  <c r="N28"/>
  <c r="O28"/>
  <c r="P28"/>
  <c r="Q28"/>
  <c r="M29"/>
  <c r="N29"/>
  <c r="O29"/>
  <c r="P29"/>
  <c r="Q29"/>
  <c r="M30"/>
  <c r="N30"/>
  <c r="O30"/>
  <c r="P30"/>
  <c r="Q30"/>
  <c r="M31"/>
  <c r="N31"/>
  <c r="O31"/>
  <c r="P31"/>
  <c r="Q31"/>
  <c r="M32"/>
  <c r="N32"/>
  <c r="O32"/>
  <c r="P32"/>
  <c r="Q32"/>
  <c r="M33"/>
  <c r="N33"/>
  <c r="O33"/>
  <c r="P33"/>
  <c r="Q33"/>
  <c r="M34"/>
  <c r="N34"/>
  <c r="O34"/>
  <c r="P34"/>
  <c r="Q34"/>
  <c r="M35"/>
  <c r="N35"/>
  <c r="O35"/>
  <c r="P35"/>
  <c r="Q35"/>
  <c r="M36"/>
  <c r="N36"/>
  <c r="O36"/>
  <c r="P36"/>
  <c r="Q36"/>
  <c r="M37"/>
  <c r="N37"/>
  <c r="O37"/>
  <c r="P37"/>
  <c r="Q37"/>
  <c r="M38"/>
  <c r="N38"/>
  <c r="O38"/>
  <c r="P38"/>
  <c r="Q38"/>
  <c r="H39"/>
  <c r="I39"/>
  <c r="J39"/>
  <c r="K39"/>
  <c r="L39"/>
  <c r="M39"/>
  <c r="N39"/>
  <c r="O39"/>
  <c r="P39"/>
  <c r="Q39"/>
  <c r="P43"/>
  <c r="Q43"/>
  <c r="M44"/>
  <c r="N44"/>
  <c r="O44"/>
  <c r="P44"/>
  <c r="Q44"/>
  <c r="P45"/>
  <c r="Q45"/>
  <c r="P46"/>
  <c r="Q46"/>
  <c r="P47"/>
  <c r="Q47"/>
  <c r="P48"/>
  <c r="Q48"/>
  <c r="P49"/>
  <c r="Q49"/>
  <c r="P50"/>
  <c r="Q50"/>
  <c r="P51"/>
  <c r="Q51"/>
  <c r="M52"/>
  <c r="N52"/>
  <c r="O52"/>
  <c r="P52"/>
  <c r="Q52"/>
  <c r="P53"/>
  <c r="Q53"/>
  <c r="P54"/>
  <c r="Q54"/>
  <c r="P55"/>
  <c r="Q55"/>
  <c r="P56"/>
  <c r="Q56"/>
  <c r="P57"/>
  <c r="Q57"/>
  <c r="P58"/>
  <c r="Q58"/>
  <c r="P59"/>
  <c r="Q59"/>
  <c r="P60"/>
  <c r="Q60"/>
  <c r="P61"/>
  <c r="Q61"/>
  <c r="P62"/>
  <c r="Q62"/>
  <c r="M63"/>
  <c r="N63"/>
  <c r="O63"/>
  <c r="P63"/>
  <c r="Q63"/>
  <c r="P64"/>
  <c r="Q64"/>
  <c r="P65"/>
  <c r="Q65"/>
  <c r="M66"/>
  <c r="N66"/>
  <c r="O66"/>
  <c r="P66"/>
  <c r="Q66"/>
  <c r="P67"/>
  <c r="Q67"/>
  <c r="P68"/>
  <c r="Q68"/>
  <c r="M69"/>
  <c r="N69"/>
  <c r="O69"/>
  <c r="P69"/>
  <c r="Q69"/>
  <c r="P70"/>
  <c r="Q70"/>
  <c r="P71"/>
  <c r="Q71"/>
  <c r="M72"/>
  <c r="N72"/>
  <c r="O72"/>
  <c r="P72"/>
  <c r="Q72"/>
  <c r="M73"/>
  <c r="N73"/>
  <c r="O73"/>
  <c r="P73"/>
  <c r="Q73"/>
  <c r="P74"/>
  <c r="Q74"/>
  <c r="M75"/>
  <c r="N75"/>
  <c r="O75"/>
  <c r="P75"/>
  <c r="Q75"/>
  <c r="M76"/>
  <c r="N76"/>
  <c r="O76"/>
  <c r="P76"/>
  <c r="Q76"/>
  <c r="M77"/>
  <c r="N77"/>
  <c r="O77"/>
  <c r="P77"/>
  <c r="Q77"/>
  <c r="P78"/>
  <c r="Q78"/>
  <c r="P79"/>
  <c r="Q79"/>
  <c r="M80"/>
  <c r="N80"/>
  <c r="O80"/>
  <c r="P80"/>
  <c r="Q80"/>
  <c r="O81"/>
  <c r="P81"/>
  <c r="Q81"/>
  <c r="M82"/>
  <c r="N82"/>
  <c r="O82"/>
  <c r="P82"/>
  <c r="Q82"/>
  <c r="P83"/>
  <c r="Q83"/>
  <c r="H84"/>
  <c r="I84"/>
  <c r="J84"/>
  <c r="K84"/>
  <c r="L84"/>
  <c r="M84"/>
  <c r="N84"/>
  <c r="O84"/>
  <c r="P84"/>
  <c r="Q84"/>
  <c r="N86"/>
  <c r="O86"/>
  <c r="P86"/>
  <c r="Q86"/>
  <c r="N87"/>
  <c r="O87"/>
  <c r="P87"/>
  <c r="Q87"/>
  <c r="N88"/>
  <c r="O88"/>
  <c r="P88"/>
  <c r="Q88"/>
  <c r="N89"/>
  <c r="O89"/>
  <c r="P89"/>
  <c r="Q89"/>
  <c r="N90"/>
  <c r="O90"/>
  <c r="P90"/>
  <c r="Q90"/>
  <c r="P91"/>
  <c r="Q91"/>
  <c r="N92"/>
  <c r="O92"/>
  <c r="P92"/>
  <c r="Q92"/>
  <c r="P93"/>
  <c r="Q93"/>
  <c r="P94"/>
  <c r="Q94"/>
  <c r="P95"/>
  <c r="Q95"/>
  <c r="P96"/>
  <c r="Q96"/>
  <c r="N97"/>
  <c r="O97"/>
  <c r="P97"/>
  <c r="Q97"/>
  <c r="N98"/>
  <c r="O98"/>
  <c r="P98"/>
  <c r="Q98"/>
  <c r="P99"/>
  <c r="Q99"/>
  <c r="P100"/>
  <c r="Q100"/>
  <c r="P101"/>
  <c r="Q101"/>
  <c r="P102"/>
  <c r="Q102"/>
  <c r="P103"/>
  <c r="Q103"/>
  <c r="P104"/>
  <c r="Q104"/>
  <c r="P105"/>
  <c r="Q105"/>
  <c r="P106"/>
  <c r="Q106"/>
  <c r="P107"/>
  <c r="Q107"/>
  <c r="P108"/>
  <c r="Q108"/>
  <c r="P109"/>
  <c r="Q109"/>
  <c r="N110"/>
  <c r="O110"/>
  <c r="P110"/>
  <c r="Q110"/>
  <c r="P111"/>
  <c r="Q111"/>
  <c r="N112"/>
  <c r="O112"/>
  <c r="P112"/>
  <c r="Q112"/>
  <c r="P113"/>
  <c r="Q113"/>
  <c r="P114"/>
  <c r="Q114"/>
  <c r="P115"/>
  <c r="Q115"/>
  <c r="N116"/>
  <c r="O116"/>
  <c r="P116"/>
  <c r="Q116"/>
  <c r="N117"/>
  <c r="O117"/>
  <c r="P117"/>
  <c r="Q117"/>
  <c r="N118"/>
  <c r="O118"/>
  <c r="P118"/>
  <c r="Q118"/>
  <c r="N119"/>
  <c r="O119"/>
  <c r="P119"/>
  <c r="Q119"/>
  <c r="N120"/>
  <c r="O120"/>
  <c r="P120"/>
  <c r="Q120"/>
  <c r="N121"/>
  <c r="O121"/>
  <c r="P121"/>
  <c r="Q121"/>
  <c r="H122"/>
  <c r="I122"/>
  <c r="J122"/>
  <c r="K122"/>
  <c r="L122"/>
  <c r="M122"/>
  <c r="N122"/>
  <c r="O122"/>
  <c r="P122"/>
  <c r="Q122"/>
  <c r="M8" i="14"/>
  <c r="N8"/>
  <c r="O8"/>
  <c r="P8"/>
  <c r="Q8"/>
  <c r="M9"/>
  <c r="N9"/>
  <c r="O9"/>
  <c r="P9"/>
  <c r="Q9"/>
  <c r="M10"/>
  <c r="N10"/>
  <c r="O10"/>
  <c r="P10"/>
  <c r="Q10"/>
  <c r="M11"/>
  <c r="N11"/>
  <c r="O11"/>
  <c r="P11"/>
  <c r="Q11"/>
  <c r="M12"/>
  <c r="N12"/>
  <c r="O12"/>
  <c r="P12"/>
  <c r="Q12"/>
  <c r="M13"/>
  <c r="N13"/>
  <c r="O13"/>
  <c r="P13"/>
  <c r="Q13"/>
  <c r="M14"/>
  <c r="N14"/>
  <c r="O14"/>
  <c r="P14"/>
  <c r="Q14"/>
  <c r="M15"/>
  <c r="N15"/>
  <c r="O15"/>
  <c r="P15"/>
  <c r="Q15"/>
  <c r="M16"/>
  <c r="N16"/>
  <c r="O16"/>
  <c r="P16"/>
  <c r="Q16"/>
  <c r="M17"/>
  <c r="N17"/>
  <c r="O17"/>
  <c r="P17"/>
  <c r="Q17"/>
  <c r="M18"/>
  <c r="N18"/>
  <c r="O18"/>
  <c r="P18"/>
  <c r="Q18"/>
  <c r="M19"/>
  <c r="N19"/>
  <c r="O19"/>
  <c r="P19"/>
  <c r="Q19"/>
  <c r="M20"/>
  <c r="N20"/>
  <c r="O20"/>
  <c r="P20"/>
  <c r="Q20"/>
  <c r="M21"/>
  <c r="N21"/>
  <c r="O21"/>
  <c r="P21"/>
  <c r="Q21"/>
  <c r="M22"/>
  <c r="N22"/>
  <c r="O22"/>
  <c r="P22"/>
  <c r="Q22"/>
  <c r="M23"/>
  <c r="N23"/>
  <c r="O23"/>
  <c r="P23"/>
  <c r="Q23"/>
  <c r="M24"/>
  <c r="N24"/>
  <c r="O24"/>
  <c r="P24"/>
  <c r="Q24"/>
  <c r="M25"/>
  <c r="N25"/>
  <c r="O25"/>
  <c r="P25"/>
  <c r="Q25"/>
  <c r="M26"/>
  <c r="N26"/>
  <c r="O26"/>
  <c r="P26"/>
  <c r="Q26"/>
  <c r="M27"/>
  <c r="N27"/>
  <c r="O27"/>
  <c r="P27"/>
  <c r="Q27"/>
  <c r="M28"/>
  <c r="N28"/>
  <c r="O28"/>
  <c r="P28"/>
  <c r="Q28"/>
  <c r="M29"/>
  <c r="N29"/>
  <c r="O29"/>
  <c r="P29"/>
  <c r="Q29"/>
  <c r="M30"/>
  <c r="N30"/>
  <c r="O30"/>
  <c r="P30"/>
  <c r="Q30"/>
  <c r="M31"/>
  <c r="N31"/>
  <c r="O31"/>
  <c r="P31"/>
  <c r="Q31"/>
  <c r="M32"/>
  <c r="N32"/>
  <c r="O32"/>
  <c r="P32"/>
  <c r="Q32"/>
  <c r="M33"/>
  <c r="N33"/>
  <c r="O33"/>
  <c r="P33"/>
  <c r="Q33"/>
  <c r="M34"/>
  <c r="N34"/>
  <c r="O34"/>
  <c r="P34"/>
  <c r="Q34"/>
  <c r="M35"/>
  <c r="N35"/>
  <c r="O35"/>
  <c r="P35"/>
  <c r="Q35"/>
  <c r="M36"/>
  <c r="N36"/>
  <c r="O36"/>
  <c r="P36"/>
  <c r="Q36"/>
  <c r="M37"/>
  <c r="N37"/>
  <c r="O37"/>
  <c r="P37"/>
  <c r="Q37"/>
  <c r="H38"/>
  <c r="I38"/>
  <c r="J38"/>
  <c r="K38"/>
  <c r="L38"/>
  <c r="M38"/>
  <c r="N38"/>
  <c r="O38"/>
  <c r="P38"/>
  <c r="Q38"/>
  <c r="P42"/>
  <c r="Q42"/>
  <c r="M43"/>
  <c r="N43"/>
  <c r="O43"/>
  <c r="P43"/>
  <c r="Q43"/>
  <c r="P44"/>
  <c r="Q44"/>
  <c r="P45"/>
  <c r="Q45"/>
  <c r="P46"/>
  <c r="Q46"/>
  <c r="P47"/>
  <c r="Q47"/>
  <c r="P48"/>
  <c r="Q48"/>
  <c r="P49"/>
  <c r="Q49"/>
  <c r="P50"/>
  <c r="Q50"/>
  <c r="M51"/>
  <c r="N51"/>
  <c r="O51"/>
  <c r="P51"/>
  <c r="Q51"/>
  <c r="P52"/>
  <c r="Q52"/>
  <c r="P53"/>
  <c r="Q53"/>
  <c r="P54"/>
  <c r="Q54"/>
  <c r="P55"/>
  <c r="Q55"/>
  <c r="P56"/>
  <c r="Q56"/>
  <c r="P57"/>
  <c r="Q57"/>
  <c r="P58"/>
  <c r="Q58"/>
  <c r="P59"/>
  <c r="Q59"/>
  <c r="P60"/>
  <c r="Q60"/>
  <c r="P61"/>
  <c r="Q61"/>
  <c r="M62"/>
  <c r="N62"/>
  <c r="O62"/>
  <c r="P62"/>
  <c r="Q62"/>
  <c r="P63"/>
  <c r="Q63"/>
  <c r="P64"/>
  <c r="Q64"/>
  <c r="M65"/>
  <c r="N65"/>
  <c r="O65"/>
  <c r="P65"/>
  <c r="Q65"/>
  <c r="P66"/>
  <c r="Q66"/>
  <c r="P67"/>
  <c r="Q67"/>
  <c r="M68"/>
  <c r="N68"/>
  <c r="O68"/>
  <c r="P68"/>
  <c r="Q68"/>
  <c r="P69"/>
  <c r="Q69"/>
  <c r="P70"/>
  <c r="Q70"/>
  <c r="M71"/>
  <c r="N71"/>
  <c r="O71"/>
  <c r="P71"/>
  <c r="Q71"/>
  <c r="M72"/>
  <c r="N72"/>
  <c r="O72"/>
  <c r="P72"/>
  <c r="Q72"/>
  <c r="P73"/>
  <c r="Q73"/>
  <c r="M74"/>
  <c r="N74"/>
  <c r="O74"/>
  <c r="P74"/>
  <c r="Q74"/>
  <c r="M75"/>
  <c r="N75"/>
  <c r="O75"/>
  <c r="P75"/>
  <c r="Q75"/>
  <c r="M76"/>
  <c r="N76"/>
  <c r="O76"/>
  <c r="P76"/>
  <c r="Q76"/>
  <c r="P77"/>
  <c r="Q77"/>
  <c r="P78"/>
  <c r="Q78"/>
  <c r="M79"/>
  <c r="N79"/>
  <c r="O79"/>
  <c r="P79"/>
  <c r="Q79"/>
  <c r="O80"/>
  <c r="P80"/>
  <c r="Q80"/>
  <c r="M81"/>
  <c r="N81"/>
  <c r="O81"/>
  <c r="P81"/>
  <c r="Q81"/>
  <c r="P82"/>
  <c r="Q82"/>
  <c r="H83"/>
  <c r="I83"/>
  <c r="J83"/>
  <c r="K83"/>
  <c r="L83"/>
  <c r="M83"/>
  <c r="N83"/>
  <c r="O83"/>
  <c r="P83"/>
  <c r="Q83"/>
  <c r="N85"/>
  <c r="O85"/>
  <c r="P85"/>
  <c r="Q85"/>
  <c r="N86"/>
  <c r="O86"/>
  <c r="P86"/>
  <c r="Q86"/>
  <c r="N87"/>
  <c r="O87"/>
  <c r="P87"/>
  <c r="Q87"/>
  <c r="N88"/>
  <c r="O88"/>
  <c r="P88"/>
  <c r="Q88"/>
  <c r="N89"/>
  <c r="O89"/>
  <c r="P89"/>
  <c r="Q89"/>
  <c r="P90"/>
  <c r="Q90"/>
  <c r="N91"/>
  <c r="O91"/>
  <c r="P91"/>
  <c r="Q91"/>
  <c r="P92"/>
  <c r="Q92"/>
  <c r="P93"/>
  <c r="Q93"/>
  <c r="P94"/>
  <c r="Q94"/>
  <c r="P95"/>
  <c r="Q95"/>
  <c r="N96"/>
  <c r="O96"/>
  <c r="P96"/>
  <c r="Q96"/>
  <c r="N97"/>
  <c r="O97"/>
  <c r="P97"/>
  <c r="Q97"/>
  <c r="P98"/>
  <c r="Q98"/>
  <c r="P99"/>
  <c r="Q99"/>
  <c r="P100"/>
  <c r="Q100"/>
  <c r="P101"/>
  <c r="Q101"/>
  <c r="P102"/>
  <c r="Q102"/>
  <c r="P103"/>
  <c r="Q103"/>
  <c r="P104"/>
  <c r="Q104"/>
  <c r="P105"/>
  <c r="Q105"/>
  <c r="P106"/>
  <c r="Q106"/>
  <c r="P107"/>
  <c r="Q107"/>
  <c r="P108"/>
  <c r="Q108"/>
  <c r="N109"/>
  <c r="O109"/>
  <c r="P109"/>
  <c r="Q109"/>
  <c r="P110"/>
  <c r="Q110"/>
  <c r="N111"/>
  <c r="O111"/>
  <c r="P111"/>
  <c r="Q111"/>
  <c r="P112"/>
  <c r="Q112"/>
  <c r="P113"/>
  <c r="Q113"/>
  <c r="P114"/>
  <c r="Q114"/>
  <c r="N115"/>
  <c r="O115"/>
  <c r="P115"/>
  <c r="Q115"/>
  <c r="N116"/>
  <c r="O116"/>
  <c r="P116"/>
  <c r="Q116"/>
  <c r="N117"/>
  <c r="O117"/>
  <c r="P117"/>
  <c r="Q117"/>
  <c r="N118"/>
  <c r="O118"/>
  <c r="P118"/>
  <c r="Q118"/>
  <c r="N119"/>
  <c r="O119"/>
  <c r="P119"/>
  <c r="Q119"/>
  <c r="N120"/>
  <c r="O120"/>
  <c r="P120"/>
  <c r="Q120"/>
  <c r="H121"/>
  <c r="I121"/>
  <c r="J121"/>
  <c r="K121"/>
  <c r="L121"/>
  <c r="M121"/>
  <c r="N121"/>
  <c r="O121"/>
  <c r="P121"/>
  <c r="Q121"/>
</calcChain>
</file>

<file path=xl/sharedStrings.xml><?xml version="1.0" encoding="utf-8"?>
<sst xmlns="http://schemas.openxmlformats.org/spreadsheetml/2006/main" count="537" uniqueCount="169">
  <si>
    <t>№ п/п</t>
  </si>
  <si>
    <t>Адрес МКД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</si>
  <si>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</si>
  <si>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</si>
  <si>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</si>
  <si>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</si>
  <si>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</si>
  <si>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</si>
  <si>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</si>
  <si>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</si>
  <si>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</si>
  <si>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</si>
  <si>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</si>
  <si>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</si>
  <si>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</si>
  <si>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</si>
  <si>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</si>
  <si>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в том числе: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</si>
  <si>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</si>
  <si>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</si>
  <si>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</si>
  <si>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</si>
  <si>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кв.м</t>
  </si>
  <si>
    <t>чел.</t>
  </si>
  <si>
    <t>руб.</t>
  </si>
  <si>
    <t>руб./кв.м</t>
  </si>
  <si>
    <t>Панельные</t>
  </si>
  <si>
    <t>ул. Пионерская, д. 5</t>
  </si>
  <si>
    <t>ул. Нефтяников, д. 1а</t>
  </si>
  <si>
    <t>ул. Нефтяников, д. 5</t>
  </si>
  <si>
    <t>ул. Нефтяников, д. 5А</t>
  </si>
  <si>
    <t>ул. Нефтяников, д. 5б</t>
  </si>
  <si>
    <t>ул. Омская, д. 10</t>
  </si>
  <si>
    <t>ул. Омская, д. 12</t>
  </si>
  <si>
    <t>ул. Омская, д. 14</t>
  </si>
  <si>
    <t>ул. Омская, д. 20а</t>
  </si>
  <si>
    <t>ул. Пионерская, д. 3</t>
  </si>
  <si>
    <t>ул. Пионерская, д. 13</t>
  </si>
  <si>
    <t>ул. Пионерская, д. 13а</t>
  </si>
  <si>
    <t>ул. Пионерская, д. 15</t>
  </si>
  <si>
    <t>пр-кт. Победы, д. 6</t>
  </si>
  <si>
    <t>пр-кт. Победы, д. 6а</t>
  </si>
  <si>
    <t>пр-кт. Победы, д. 6б</t>
  </si>
  <si>
    <t>пр-кт. Победы, д. 10а</t>
  </si>
  <si>
    <t>Кирпичные</t>
  </si>
  <si>
    <t>Кирпичный</t>
  </si>
  <si>
    <t xml:space="preserve">2014 год </t>
  </si>
  <si>
    <t>2015 год</t>
  </si>
  <si>
    <t>кирпичные</t>
  </si>
  <si>
    <t>31.12.2015</t>
  </si>
  <si>
    <t>ул. Мира, д. 2</t>
  </si>
  <si>
    <t>ул. Мира, д. 8</t>
  </si>
  <si>
    <t>б-р. Комсомольский, д. 1А</t>
  </si>
  <si>
    <t>ул. Ленина, д. 1</t>
  </si>
  <si>
    <t>ул. Ленина, д. 1а</t>
  </si>
  <si>
    <t>ул. Ленина, д. 3</t>
  </si>
  <si>
    <t>ул. Менделеева, д. 2</t>
  </si>
  <si>
    <t>ул. Менделеева, д. 2а</t>
  </si>
  <si>
    <t>ул. Менделеева, д. 4б</t>
  </si>
  <si>
    <t>ул. Менделеева, д. 6</t>
  </si>
  <si>
    <t>ул. Менделеева, д. 6б</t>
  </si>
  <si>
    <t>ул. Менделеева, д. 8а</t>
  </si>
  <si>
    <t>ул. Менделеева, д. 16</t>
  </si>
  <si>
    <t>ул. Менделеева, д. 18</t>
  </si>
  <si>
    <t>ул. Менделеева, д. 22</t>
  </si>
  <si>
    <t>ул. Мира, д. 2а</t>
  </si>
  <si>
    <t>ул. Мира, д. 4</t>
  </si>
  <si>
    <t>ул. Мира, д. 4а</t>
  </si>
  <si>
    <t>ул. Мира, д. 6а</t>
  </si>
  <si>
    <t>ул. Мира, д. 8а</t>
  </si>
  <si>
    <t>ул. Нефтяников, д. 1</t>
  </si>
  <si>
    <t>ул. Нефтяников, д. 1б</t>
  </si>
  <si>
    <t>ул. Нефтяников, д. 3</t>
  </si>
  <si>
    <t>ул. Омская, д. 4</t>
  </si>
  <si>
    <t>ул. Омская, д. 6</t>
  </si>
  <si>
    <t>ул. Омская, д. 6а</t>
  </si>
  <si>
    <t>ул. Омская, д. 8</t>
  </si>
  <si>
    <t>ул. Омская, д. 16</t>
  </si>
  <si>
    <t>ул. Омская, д. 18</t>
  </si>
  <si>
    <t>ул. Омская, д. 18а</t>
  </si>
  <si>
    <t>ул. Омская, д. 20</t>
  </si>
  <si>
    <t>ул. Омская, д. 22</t>
  </si>
  <si>
    <t>ул. Омская, д. 22а</t>
  </si>
  <si>
    <t>ул. Омская, д. 24</t>
  </si>
  <si>
    <t>ул. Пионерская, д. 1</t>
  </si>
  <si>
    <t>ул. Пионерская, д. 7</t>
  </si>
  <si>
    <t>ул. Пионерская, д. 9</t>
  </si>
  <si>
    <t>ул. Пионерская, д. 11</t>
  </si>
  <si>
    <t>пр-кт. Победы, д. 1а</t>
  </si>
  <si>
    <t>пр-кт. Победы, д. 3а</t>
  </si>
  <si>
    <t>пр-кт. Победы, д. 7</t>
  </si>
  <si>
    <t>пр-кт. Победы, д. 7а</t>
  </si>
  <si>
    <t>пр-кт. Победы, д. 9а</t>
  </si>
  <si>
    <t>пр-кт. Победы, д. 11а</t>
  </si>
  <si>
    <t>пр-кт. Победы, д. 13</t>
  </si>
  <si>
    <t>пр-кт. Победы, д. 13а</t>
  </si>
  <si>
    <t>пр-кт. Победы, д. 14</t>
  </si>
  <si>
    <t>пр-кт. Победы, д. 14а</t>
  </si>
  <si>
    <t>пр-кт. Победы, д. 14б</t>
  </si>
  <si>
    <t>пр-кт. Победы, д. 21а</t>
  </si>
  <si>
    <t>пер. Рыбников, д. 11</t>
  </si>
  <si>
    <t>ул. 60 лет Октября, д. 1</t>
  </si>
  <si>
    <t>ул. 60 лет Октября, д. 5б</t>
  </si>
  <si>
    <t>ул. 60 лет Октября, д. 7а</t>
  </si>
  <si>
    <t>ул. 60 лет Октября, д. 7б</t>
  </si>
  <si>
    <t>Панельный</t>
  </si>
  <si>
    <t xml:space="preserve">2016 год </t>
  </si>
  <si>
    <t>ул. Маршала Жукова, д. 2</t>
  </si>
  <si>
    <t>ул. Маршала Жукова, д. 2а</t>
  </si>
  <si>
    <t>ул. Маршала Жукова, д. 2б</t>
  </si>
  <si>
    <t>ул. Маршала Жукова, д. 3</t>
  </si>
  <si>
    <t>ул. Маршала Жукова, д. 3А</t>
  </si>
  <si>
    <t>ул. Маршала Жукова, д. 4</t>
  </si>
  <si>
    <t>ул. Маршала Жукова, д. 4б</t>
  </si>
  <si>
    <t>ул. Маршала Жукова, д. 5</t>
  </si>
  <si>
    <t>ул. Маршала Жукова, д. 9</t>
  </si>
  <si>
    <t>ул. Менделеева, д. 24</t>
  </si>
  <si>
    <t>ул. Мира, д. 6</t>
  </si>
  <si>
    <t>ул. Мира, д. 10</t>
  </si>
  <si>
    <t>ул. Мира, д. 10а</t>
  </si>
  <si>
    <t>ул. Мира, д. 12</t>
  </si>
  <si>
    <t>ул. Мира, д. 12а</t>
  </si>
  <si>
    <t>ул. Мира, д. 14</t>
  </si>
  <si>
    <t>ул. Нефтяников, д. 3а</t>
  </si>
  <si>
    <t>пр-кт. Победы, д. 1</t>
  </si>
  <si>
    <t>пр-кт. Победы, д. 8а</t>
  </si>
  <si>
    <t>пр-кт. Победы, д. 12</t>
  </si>
  <si>
    <t>пр-кт. Победы, д. 17</t>
  </si>
  <si>
    <t>пр-кт. Победы, д. 17а</t>
  </si>
  <si>
    <t>пр-кт. Победы, д. 19а</t>
  </si>
  <si>
    <t>пр-кт. Победы, д. 21</t>
  </si>
  <si>
    <t>Блочный</t>
  </si>
  <si>
    <t>ул. Маршала Жукова, д. 10</t>
  </si>
  <si>
    <t>ул. Менделеева, д. 4</t>
  </si>
  <si>
    <t>ул. Менделеева, д. 4а</t>
  </si>
  <si>
    <t>ул. Менделеева, д. 10</t>
  </si>
  <si>
    <t>ул. Менделеева, д. 12</t>
  </si>
  <si>
    <t>ул. Мира, д. 24</t>
  </si>
  <si>
    <t>ул. Интернациональная, д. 30</t>
  </si>
  <si>
    <t>Краткосрочный план реализации   программы  капитального ремонта общего имущества в многоквартирных домах, расположенных на территории города Нижневартовска, на 2014-2016 годы</t>
  </si>
  <si>
    <t>Итого по 2014 году</t>
  </si>
  <si>
    <t>Итого по 2015 году</t>
  </si>
  <si>
    <t>Итого по 2016 году</t>
  </si>
  <si>
    <t>пр-кт Победы, д. 3а</t>
  </si>
  <si>
    <t>ул.Интернациональная, д. 30</t>
  </si>
  <si>
    <t>расположенных на территории города Нижневартовска, на 2014-2016 годы</t>
  </si>
  <si>
    <t>Краткосрочный план реализации   программы  капитального ремонта общего имущества в многоквартирных домах,</t>
  </si>
  <si>
    <t>пр-кт Победы, д. 1а</t>
  </si>
  <si>
    <t>пр-кт Победы, д. 14</t>
  </si>
  <si>
    <t>пр-кт Победы, д. 14а</t>
  </si>
  <si>
    <t>пр-кт Победы, д. 14б</t>
  </si>
  <si>
    <t>пр-кт Победы, д. 7</t>
  </si>
  <si>
    <t>пр-кт Победы, д. 7а</t>
  </si>
  <si>
    <t>пр-кт Победы, д. 9а</t>
  </si>
  <si>
    <t>пр-кт Победы, д. 11а</t>
  </si>
  <si>
    <t>пр-кт Победы, д. 13</t>
  </si>
  <si>
    <t>пр-кт Победы, д. 13а</t>
  </si>
  <si>
    <t>пр-кт Победы, д. 21а</t>
  </si>
  <si>
    <t>пр-кт Победы, д. 1</t>
  </si>
  <si>
    <t>пр-кт Победы, д. 8а</t>
  </si>
  <si>
    <t>пр-кт Победы, д. 12</t>
  </si>
  <si>
    <t>пр-кт Победы, д. 17</t>
  </si>
  <si>
    <t>пр-кт Победы, д. 17а</t>
  </si>
  <si>
    <t>пр-кт Победы, д. 19а</t>
  </si>
  <si>
    <t>пр-кт Победы, д. 21</t>
  </si>
  <si>
    <t>пр-кт Победы, д. 6</t>
  </si>
  <si>
    <t>пр-кт Победы, д. 6а</t>
  </si>
  <si>
    <t>пр-кт Победы, д. 6б</t>
  </si>
  <si>
    <t>пр-кт Победы, д. 10а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</si>
</sst>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9"/>
      <name val="Calibri"/>
      <family val="2"/>
    </font>
    <font>
      <b/>
      <sz val="14"/>
      <name val="Times New Roman"/>
      <family val="1"/>
      <charset val="204"/>
    </font>
    <font>
      <b/>
      <sz val="9"/>
      <name val="Calibri"/>
      <family val="2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</font>
    <font>
      <sz val="7"/>
      <name val="Times New Roman"/>
      <family val="1"/>
      <charset val="204"/>
    </font>
    <font>
      <sz val="7"/>
      <name val="Calibri"/>
      <family val="2"/>
      <charset val="204"/>
    </font>
    <font>
      <b/>
      <sz val="7"/>
      <name val="Calibri"/>
      <family val="2"/>
    </font>
    <font>
      <sz val="7"/>
      <name val="Calibri"/>
      <family val="2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161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left" vertical="top" wrapText="1"/>
    </xf>
    <xf numFmtId="164" fontId="1" fillId="0" borderId="3" xfId="0" applyNumberFormat="1" applyFont="1" applyFill="1" applyBorder="1" applyAlignment="1">
      <alignment horizontal="center" vertical="center" textRotation="90" wrapText="1"/>
    </xf>
    <xf numFmtId="164" fontId="3" fillId="0" borderId="1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165" fontId="1" fillId="0" borderId="4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/>
    <xf numFmtId="164" fontId="7" fillId="0" borderId="1" xfId="0" applyNumberFormat="1" applyFont="1" applyFill="1" applyBorder="1"/>
    <xf numFmtId="165" fontId="3" fillId="0" borderId="1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11" fillId="0" borderId="0" xfId="0" applyFont="1"/>
    <xf numFmtId="164" fontId="12" fillId="0" borderId="3" xfId="0" applyNumberFormat="1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center" vertical="center"/>
    </xf>
    <xf numFmtId="0" fontId="11" fillId="0" borderId="0" xfId="0" applyNumberFormat="1" applyFont="1"/>
    <xf numFmtId="0" fontId="12" fillId="0" borderId="1" xfId="0" applyFont="1" applyFill="1" applyBorder="1" applyAlignment="1">
      <alignment horizontal="left" vertical="center"/>
    </xf>
    <xf numFmtId="164" fontId="12" fillId="0" borderId="1" xfId="0" applyNumberFormat="1" applyFont="1" applyFill="1" applyBorder="1" applyAlignment="1">
      <alignment horizontal="left" vertical="center"/>
    </xf>
    <xf numFmtId="165" fontId="12" fillId="0" borderId="1" xfId="0" applyNumberFormat="1" applyFont="1" applyFill="1" applyBorder="1" applyAlignment="1">
      <alignment horizontal="left" vertical="center"/>
    </xf>
    <xf numFmtId="14" fontId="12" fillId="0" borderId="1" xfId="0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2" fillId="0" borderId="1" xfId="0" applyFont="1" applyFill="1" applyBorder="1" applyAlignment="1">
      <alignment horizontal="left"/>
    </xf>
    <xf numFmtId="164" fontId="12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164" fontId="10" fillId="0" borderId="1" xfId="0" applyNumberFormat="1" applyFont="1" applyFill="1" applyBorder="1" applyAlignment="1">
      <alignment horizontal="left" vertical="center"/>
    </xf>
    <xf numFmtId="165" fontId="10" fillId="0" borderId="1" xfId="0" applyNumberFormat="1" applyFont="1" applyFill="1" applyBorder="1" applyAlignment="1">
      <alignment horizontal="left" vertical="center"/>
    </xf>
    <xf numFmtId="3" fontId="12" fillId="0" borderId="1" xfId="0" applyNumberFormat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left"/>
    </xf>
    <xf numFmtId="165" fontId="10" fillId="0" borderId="1" xfId="0" applyNumberFormat="1" applyFont="1" applyFill="1" applyBorder="1" applyAlignment="1">
      <alignment horizontal="left"/>
    </xf>
    <xf numFmtId="164" fontId="13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1" fontId="12" fillId="0" borderId="1" xfId="0" applyNumberFormat="1" applyFont="1" applyFill="1" applyBorder="1" applyAlignment="1">
      <alignment horizontal="left"/>
    </xf>
    <xf numFmtId="1" fontId="12" fillId="0" borderId="1" xfId="0" applyNumberFormat="1" applyFont="1" applyFill="1" applyBorder="1" applyAlignment="1">
      <alignment horizontal="left" vertical="center"/>
    </xf>
    <xf numFmtId="165" fontId="12" fillId="0" borderId="1" xfId="0" applyNumberFormat="1" applyFont="1" applyFill="1" applyBorder="1" applyAlignment="1">
      <alignment horizontal="left"/>
    </xf>
    <xf numFmtId="1" fontId="12" fillId="0" borderId="2" xfId="0" applyNumberFormat="1" applyFont="1" applyFill="1" applyBorder="1" applyAlignment="1">
      <alignment horizontal="left"/>
    </xf>
    <xf numFmtId="165" fontId="15" fillId="0" borderId="1" xfId="0" applyNumberFormat="1" applyFont="1" applyFill="1" applyBorder="1" applyAlignment="1">
      <alignment horizontal="left"/>
    </xf>
    <xf numFmtId="164" fontId="15" fillId="0" borderId="1" xfId="0" applyNumberFormat="1" applyFont="1" applyFill="1" applyBorder="1" applyAlignment="1">
      <alignment horizontal="left"/>
    </xf>
    <xf numFmtId="0" fontId="12" fillId="0" borderId="1" xfId="0" applyNumberFormat="1" applyFont="1" applyFill="1" applyBorder="1" applyAlignment="1">
      <alignment horizontal="left" vertical="center"/>
    </xf>
    <xf numFmtId="0" fontId="10" fillId="0" borderId="4" xfId="0" applyNumberFormat="1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left"/>
    </xf>
    <xf numFmtId="0" fontId="13" fillId="0" borderId="1" xfId="0" applyNumberFormat="1" applyFont="1" applyFill="1" applyBorder="1" applyAlignment="1">
      <alignment horizontal="left" vertical="center"/>
    </xf>
    <xf numFmtId="0" fontId="12" fillId="0" borderId="4" xfId="0" applyNumberFormat="1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left"/>
    </xf>
    <xf numFmtId="0" fontId="11" fillId="0" borderId="0" xfId="0" applyNumberFormat="1" applyFont="1" applyAlignment="1">
      <alignment horizontal="left"/>
    </xf>
    <xf numFmtId="0" fontId="10" fillId="0" borderId="1" xfId="0" applyNumberFormat="1" applyFont="1" applyFill="1" applyBorder="1" applyAlignment="1">
      <alignment horizontal="left" vertical="center"/>
    </xf>
    <xf numFmtId="0" fontId="14" fillId="0" borderId="1" xfId="0" applyNumberFormat="1" applyFont="1" applyFill="1" applyBorder="1" applyAlignment="1">
      <alignment horizontal="left"/>
    </xf>
    <xf numFmtId="0" fontId="12" fillId="0" borderId="2" xfId="0" applyNumberFormat="1" applyFont="1" applyFill="1" applyBorder="1" applyAlignment="1">
      <alignment horizontal="left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49" fontId="16" fillId="0" borderId="0" xfId="0" applyNumberFormat="1" applyFont="1" applyFill="1" applyBorder="1" applyAlignment="1"/>
    <xf numFmtId="49" fontId="16" fillId="0" borderId="0" xfId="0" applyNumberFormat="1" applyFont="1" applyFill="1" applyBorder="1" applyAlignment="1">
      <alignment horizontal="center" vertical="top" wrapText="1"/>
    </xf>
    <xf numFmtId="49" fontId="11" fillId="0" borderId="0" xfId="0" applyNumberFormat="1" applyFont="1" applyBorder="1"/>
    <xf numFmtId="0" fontId="16" fillId="0" borderId="0" xfId="0" applyNumberFormat="1" applyFont="1" applyFill="1" applyBorder="1" applyAlignment="1"/>
    <xf numFmtId="0" fontId="16" fillId="0" borderId="0" xfId="0" applyNumberFormat="1" applyFont="1" applyFill="1" applyBorder="1" applyAlignment="1">
      <alignment wrapText="1"/>
    </xf>
    <xf numFmtId="0" fontId="12" fillId="0" borderId="1" xfId="0" applyNumberFormat="1" applyFont="1" applyFill="1" applyBorder="1" applyAlignment="1">
      <alignment wrapText="1"/>
    </xf>
    <xf numFmtId="0" fontId="10" fillId="0" borderId="6" xfId="0" applyNumberFormat="1" applyFont="1" applyFill="1" applyBorder="1" applyAlignment="1">
      <alignment wrapText="1"/>
    </xf>
    <xf numFmtId="0" fontId="11" fillId="0" borderId="0" xfId="0" applyNumberFormat="1" applyFont="1" applyAlignment="1">
      <alignment wrapText="1"/>
    </xf>
    <xf numFmtId="164" fontId="2" fillId="0" borderId="4" xfId="0" applyNumberFormat="1" applyFont="1" applyFill="1" applyBorder="1" applyAlignment="1">
      <alignment horizontal="left"/>
    </xf>
    <xf numFmtId="164" fontId="2" fillId="0" borderId="6" xfId="0" applyNumberFormat="1" applyFont="1" applyFill="1" applyBorder="1" applyAlignment="1">
      <alignment horizontal="left"/>
    </xf>
    <xf numFmtId="164" fontId="2" fillId="0" borderId="5" xfId="0" applyNumberFormat="1" applyFont="1" applyFill="1" applyBorder="1" applyAlignment="1">
      <alignment horizontal="left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textRotation="90" wrapText="1"/>
    </xf>
    <xf numFmtId="164" fontId="1" fillId="0" borderId="2" xfId="0" applyNumberFormat="1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2" xfId="0" applyFont="1" applyFill="1" applyBorder="1" applyAlignment="1">
      <alignment horizontal="center" vertical="center" textRotation="90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textRotation="90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wrapText="1"/>
    </xf>
    <xf numFmtId="0" fontId="12" fillId="0" borderId="7" xfId="0" applyNumberFormat="1" applyFont="1" applyFill="1" applyBorder="1" applyAlignment="1">
      <alignment wrapText="1"/>
    </xf>
    <xf numFmtId="0" fontId="12" fillId="0" borderId="2" xfId="0" applyNumberFormat="1" applyFont="1" applyFill="1" applyBorder="1" applyAlignment="1">
      <alignment wrapText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textRotation="90"/>
    </xf>
    <xf numFmtId="0" fontId="12" fillId="0" borderId="7" xfId="0" applyFont="1" applyFill="1" applyBorder="1" applyAlignment="1">
      <alignment horizontal="center" vertical="center" textRotation="90"/>
    </xf>
    <xf numFmtId="0" fontId="12" fillId="0" borderId="2" xfId="0" applyFont="1" applyFill="1" applyBorder="1" applyAlignment="1">
      <alignment horizontal="center" vertical="center" textRotation="90"/>
    </xf>
    <xf numFmtId="0" fontId="12" fillId="0" borderId="3" xfId="0" applyNumberFormat="1" applyFont="1" applyFill="1" applyBorder="1" applyAlignment="1">
      <alignment horizontal="center" vertical="center" textRotation="90"/>
    </xf>
    <xf numFmtId="0" fontId="12" fillId="0" borderId="7" xfId="0" applyNumberFormat="1" applyFont="1" applyFill="1" applyBorder="1" applyAlignment="1">
      <alignment horizontal="center" vertical="center" textRotation="90"/>
    </xf>
    <xf numFmtId="0" fontId="12" fillId="0" borderId="2" xfId="0" applyNumberFormat="1" applyFont="1" applyFill="1" applyBorder="1" applyAlignment="1">
      <alignment horizontal="center" vertical="center" textRotation="90"/>
    </xf>
    <xf numFmtId="0" fontId="12" fillId="0" borderId="3" xfId="0" applyFont="1" applyFill="1" applyBorder="1" applyAlignment="1">
      <alignment horizontal="center" vertical="center" textRotation="90" wrapText="1"/>
    </xf>
    <xf numFmtId="0" fontId="12" fillId="0" borderId="7" xfId="0" applyFont="1" applyFill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textRotation="90" wrapText="1"/>
    </xf>
    <xf numFmtId="164" fontId="12" fillId="0" borderId="2" xfId="0" applyNumberFormat="1" applyFont="1" applyFill="1" applyBorder="1" applyAlignment="1">
      <alignment horizontal="center" vertical="center" textRotation="90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12" fillId="0" borderId="6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textRotation="90" wrapText="1"/>
    </xf>
    <xf numFmtId="164" fontId="10" fillId="0" borderId="4" xfId="0" applyNumberFormat="1" applyFont="1" applyFill="1" applyBorder="1" applyAlignment="1">
      <alignment horizontal="left"/>
    </xf>
    <xf numFmtId="164" fontId="10" fillId="0" borderId="6" xfId="0" applyNumberFormat="1" applyFont="1" applyFill="1" applyBorder="1" applyAlignment="1">
      <alignment horizontal="left"/>
    </xf>
    <xf numFmtId="164" fontId="10" fillId="0" borderId="5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left"/>
    </xf>
  </cellXfs>
  <cellStyles count="9">
    <cellStyle name="Обычный" xfId="0" builtinId="0"/>
    <cellStyle name="Обычный 11" xfId="1"/>
    <cellStyle name="Обычный 2" xfId="2"/>
    <cellStyle name="Обычный 3" xfId="3"/>
    <cellStyle name="Обычный 5" xfId="4"/>
    <cellStyle name="Обычный 6" xfId="5"/>
    <cellStyle name="Обычный 7" xfId="6"/>
    <cellStyle name="Обычный 8" xfId="7"/>
    <cellStyle name="Обычный 9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1"/>
  <sheetViews>
    <sheetView topLeftCell="A64" workbookViewId="0">
      <selection activeCell="G21" sqref="G21"/>
    </sheetView>
  </sheetViews>
  <sheetFormatPr defaultRowHeight="15"/>
  <cols>
    <col min="1" max="1" width="6.42578125" customWidth="1"/>
    <col min="2" max="2" width="18.7109375" customWidth="1"/>
    <col min="3" max="3" width="6.7109375" customWidth="1"/>
    <col min="4" max="4" width="7" customWidth="1"/>
    <col min="5" max="5" width="10.5703125" customWidth="1"/>
    <col min="6" max="6" width="6.5703125" customWidth="1"/>
    <col min="7" max="7" width="6.140625" customWidth="1"/>
    <col min="8" max="8" width="10.85546875" customWidth="1"/>
    <col min="9" max="9" width="11.42578125" customWidth="1"/>
    <col min="10" max="10" width="10.7109375" customWidth="1"/>
    <col min="12" max="12" width="13.140625" customWidth="1"/>
    <col min="13" max="13" width="12.85546875" customWidth="1"/>
    <col min="14" max="14" width="13.140625" customWidth="1"/>
    <col min="15" max="15" width="11.28515625" customWidth="1"/>
    <col min="16" max="16" width="13.42578125" customWidth="1"/>
  </cols>
  <sheetData>
    <row r="1" spans="1:19" ht="39" customHeight="1">
      <c r="A1" s="110" t="s">
        <v>139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</row>
    <row r="2" spans="1:19" ht="15" customHeight="1">
      <c r="A2" s="111" t="s">
        <v>0</v>
      </c>
      <c r="B2" s="111" t="s">
        <v>1</v>
      </c>
      <c r="C2" s="114" t="s">
        <v>2</v>
      </c>
      <c r="D2" s="115"/>
      <c r="E2" s="116" t="s">
        <v>3</v>
      </c>
      <c r="F2" s="116" t="s">
        <v>4</v>
      </c>
      <c r="G2" s="116" t="s">
        <v>5</v>
      </c>
      <c r="H2" s="103" t="s">
        <v>6</v>
      </c>
      <c r="I2" s="106" t="s">
        <v>7</v>
      </c>
      <c r="J2" s="107"/>
      <c r="K2" s="103" t="s">
        <v>8</v>
      </c>
      <c r="L2" s="119" t="s">
        <v>9</v>
      </c>
      <c r="M2" s="120"/>
      <c r="N2" s="120"/>
      <c r="O2" s="120"/>
      <c r="P2" s="121"/>
      <c r="Q2" s="108" t="s">
        <v>10</v>
      </c>
      <c r="R2" s="108" t="s">
        <v>11</v>
      </c>
      <c r="S2" s="103" t="s">
        <v>12</v>
      </c>
    </row>
    <row r="3" spans="1:19" ht="15" customHeight="1">
      <c r="A3" s="112"/>
      <c r="B3" s="112"/>
      <c r="C3" s="103" t="s">
        <v>13</v>
      </c>
      <c r="D3" s="103" t="s">
        <v>14</v>
      </c>
      <c r="E3" s="117"/>
      <c r="F3" s="117"/>
      <c r="G3" s="117"/>
      <c r="H3" s="104"/>
      <c r="I3" s="103" t="s">
        <v>15</v>
      </c>
      <c r="J3" s="103" t="s">
        <v>16</v>
      </c>
      <c r="K3" s="104"/>
      <c r="L3" s="108" t="s">
        <v>15</v>
      </c>
      <c r="M3" s="119" t="s">
        <v>17</v>
      </c>
      <c r="N3" s="120"/>
      <c r="O3" s="120"/>
      <c r="P3" s="121"/>
      <c r="Q3" s="122"/>
      <c r="R3" s="122"/>
      <c r="S3" s="104"/>
    </row>
    <row r="4" spans="1:19" ht="93.75">
      <c r="A4" s="112"/>
      <c r="B4" s="112"/>
      <c r="C4" s="104"/>
      <c r="D4" s="104"/>
      <c r="E4" s="117"/>
      <c r="F4" s="117"/>
      <c r="G4" s="117"/>
      <c r="H4" s="105"/>
      <c r="I4" s="105"/>
      <c r="J4" s="105"/>
      <c r="K4" s="105"/>
      <c r="L4" s="109"/>
      <c r="M4" s="16" t="s">
        <v>18</v>
      </c>
      <c r="N4" s="16" t="s">
        <v>19</v>
      </c>
      <c r="O4" s="16" t="s">
        <v>20</v>
      </c>
      <c r="P4" s="16" t="s">
        <v>21</v>
      </c>
      <c r="Q4" s="109"/>
      <c r="R4" s="109"/>
      <c r="S4" s="104"/>
    </row>
    <row r="5" spans="1:19">
      <c r="A5" s="113"/>
      <c r="B5" s="113"/>
      <c r="C5" s="105"/>
      <c r="D5" s="105"/>
      <c r="E5" s="118"/>
      <c r="F5" s="118"/>
      <c r="G5" s="118"/>
      <c r="H5" s="13" t="s">
        <v>22</v>
      </c>
      <c r="I5" s="13" t="s">
        <v>22</v>
      </c>
      <c r="J5" s="13" t="s">
        <v>22</v>
      </c>
      <c r="K5" s="13" t="s">
        <v>23</v>
      </c>
      <c r="L5" s="10" t="s">
        <v>24</v>
      </c>
      <c r="M5" s="10" t="s">
        <v>24</v>
      </c>
      <c r="N5" s="10" t="s">
        <v>24</v>
      </c>
      <c r="O5" s="10" t="s">
        <v>24</v>
      </c>
      <c r="P5" s="10" t="s">
        <v>24</v>
      </c>
      <c r="Q5" s="10" t="s">
        <v>25</v>
      </c>
      <c r="R5" s="10" t="s">
        <v>25</v>
      </c>
      <c r="S5" s="105"/>
    </row>
    <row r="6" spans="1:19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</row>
    <row r="7" spans="1:19" ht="16.5" customHeight="1">
      <c r="A7" s="93" t="s">
        <v>46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5"/>
    </row>
    <row r="8" spans="1:19">
      <c r="A8" s="1">
        <v>1</v>
      </c>
      <c r="B8" s="15" t="s">
        <v>28</v>
      </c>
      <c r="C8" s="1">
        <v>1971</v>
      </c>
      <c r="D8" s="1">
        <v>0</v>
      </c>
      <c r="E8" s="1" t="s">
        <v>105</v>
      </c>
      <c r="F8" s="1">
        <v>5</v>
      </c>
      <c r="G8" s="1">
        <v>4</v>
      </c>
      <c r="H8" s="2">
        <v>4386.3999999999996</v>
      </c>
      <c r="I8" s="2">
        <v>2699.8</v>
      </c>
      <c r="J8" s="2">
        <v>1678.5</v>
      </c>
      <c r="K8" s="5">
        <v>173</v>
      </c>
      <c r="L8" s="27">
        <v>9472106.8399999999</v>
      </c>
      <c r="M8" s="2">
        <f t="shared" ref="M8:M37" si="0">ROUND(L8*3.75%,2)</f>
        <v>355204.01</v>
      </c>
      <c r="N8" s="2">
        <f t="shared" ref="N8:N37" si="1">ROUND(L8*6.25%,2)</f>
        <v>592006.68000000005</v>
      </c>
      <c r="O8" s="2">
        <f t="shared" ref="O8:O37" si="2">ROUND((M8+N8)*0.25,2)</f>
        <v>236802.67</v>
      </c>
      <c r="P8" s="2">
        <f t="shared" ref="P8:P37" si="3">ROUND(L8-(M8+N8+O8),2)</f>
        <v>8288093.4800000004</v>
      </c>
      <c r="Q8" s="2">
        <f t="shared" ref="Q8:Q38" si="4">L8/I8</f>
        <v>3508.4476035261869</v>
      </c>
      <c r="R8" s="2">
        <v>15577.35</v>
      </c>
      <c r="S8" s="18">
        <v>42368</v>
      </c>
    </row>
    <row r="9" spans="1:19">
      <c r="A9" s="1">
        <v>2</v>
      </c>
      <c r="B9" s="15" t="s">
        <v>29</v>
      </c>
      <c r="C9" s="1">
        <v>1971</v>
      </c>
      <c r="D9" s="1">
        <v>0</v>
      </c>
      <c r="E9" s="1" t="s">
        <v>131</v>
      </c>
      <c r="F9" s="1">
        <v>5</v>
      </c>
      <c r="G9" s="1">
        <v>4</v>
      </c>
      <c r="H9" s="2">
        <v>5557.9</v>
      </c>
      <c r="I9" s="2">
        <v>3501</v>
      </c>
      <c r="J9" s="2">
        <v>2116.1999999999998</v>
      </c>
      <c r="K9" s="5">
        <v>172</v>
      </c>
      <c r="L9" s="27">
        <v>12843781.92</v>
      </c>
      <c r="M9" s="2">
        <f t="shared" si="0"/>
        <v>481641.82</v>
      </c>
      <c r="N9" s="2">
        <f t="shared" si="1"/>
        <v>802736.37</v>
      </c>
      <c r="O9" s="2">
        <f t="shared" si="2"/>
        <v>321094.55</v>
      </c>
      <c r="P9" s="2">
        <f t="shared" si="3"/>
        <v>11238309.18</v>
      </c>
      <c r="Q9" s="2">
        <f t="shared" si="4"/>
        <v>3668.6038046272492</v>
      </c>
      <c r="R9" s="2">
        <v>24736.34</v>
      </c>
      <c r="S9" s="18">
        <v>42368</v>
      </c>
    </row>
    <row r="10" spans="1:19">
      <c r="A10" s="1">
        <v>3</v>
      </c>
      <c r="B10" s="15" t="s">
        <v>30</v>
      </c>
      <c r="C10" s="1">
        <v>1971</v>
      </c>
      <c r="D10" s="1">
        <v>0</v>
      </c>
      <c r="E10" s="1" t="s">
        <v>131</v>
      </c>
      <c r="F10" s="1">
        <v>5</v>
      </c>
      <c r="G10" s="1">
        <v>4</v>
      </c>
      <c r="H10" s="2">
        <v>5433.6</v>
      </c>
      <c r="I10" s="2">
        <v>3404.3</v>
      </c>
      <c r="J10" s="2">
        <v>2061.0500000000002</v>
      </c>
      <c r="K10" s="5">
        <v>197</v>
      </c>
      <c r="L10" s="2">
        <v>9311150.1799999997</v>
      </c>
      <c r="M10" s="2">
        <f t="shared" si="0"/>
        <v>349168.13</v>
      </c>
      <c r="N10" s="2">
        <f t="shared" si="1"/>
        <v>581946.89</v>
      </c>
      <c r="O10" s="2">
        <f t="shared" si="2"/>
        <v>232778.76</v>
      </c>
      <c r="P10" s="2">
        <f t="shared" si="3"/>
        <v>8147256.4000000004</v>
      </c>
      <c r="Q10" s="2">
        <f t="shared" si="4"/>
        <v>2735.1144669976206</v>
      </c>
      <c r="R10" s="2">
        <v>24736.34</v>
      </c>
      <c r="S10" s="18">
        <v>42368</v>
      </c>
    </row>
    <row r="11" spans="1:19">
      <c r="A11" s="1">
        <v>4</v>
      </c>
      <c r="B11" s="15" t="s">
        <v>31</v>
      </c>
      <c r="C11" s="1">
        <v>1970</v>
      </c>
      <c r="D11" s="1">
        <v>0</v>
      </c>
      <c r="E11" s="1" t="s">
        <v>105</v>
      </c>
      <c r="F11" s="1">
        <v>4</v>
      </c>
      <c r="G11" s="1">
        <v>6</v>
      </c>
      <c r="H11" s="2">
        <v>7275.8</v>
      </c>
      <c r="I11" s="2">
        <v>3461.4</v>
      </c>
      <c r="J11" s="2">
        <v>2281.1</v>
      </c>
      <c r="K11" s="5">
        <v>193</v>
      </c>
      <c r="L11" s="2">
        <v>7632930.9199999999</v>
      </c>
      <c r="M11" s="2">
        <f t="shared" si="0"/>
        <v>286234.90999999997</v>
      </c>
      <c r="N11" s="2">
        <f t="shared" si="1"/>
        <v>477058.18</v>
      </c>
      <c r="O11" s="2">
        <f t="shared" si="2"/>
        <v>190823.27</v>
      </c>
      <c r="P11" s="2">
        <f t="shared" si="3"/>
        <v>6678814.5599999996</v>
      </c>
      <c r="Q11" s="2">
        <f t="shared" si="4"/>
        <v>2205.1571387299937</v>
      </c>
      <c r="R11" s="2">
        <v>15577.35</v>
      </c>
      <c r="S11" s="18">
        <v>42368</v>
      </c>
    </row>
    <row r="12" spans="1:19">
      <c r="A12" s="1">
        <v>5</v>
      </c>
      <c r="B12" s="15" t="s">
        <v>32</v>
      </c>
      <c r="C12" s="1">
        <v>1971</v>
      </c>
      <c r="D12" s="1">
        <v>0</v>
      </c>
      <c r="E12" s="1" t="s">
        <v>105</v>
      </c>
      <c r="F12" s="1">
        <v>5</v>
      </c>
      <c r="G12" s="1">
        <v>6</v>
      </c>
      <c r="H12" s="2">
        <v>10735.8</v>
      </c>
      <c r="I12" s="2">
        <v>5826.1</v>
      </c>
      <c r="J12" s="2">
        <v>3013.7</v>
      </c>
      <c r="K12" s="5">
        <v>288</v>
      </c>
      <c r="L12" s="2">
        <v>9866486.0999999996</v>
      </c>
      <c r="M12" s="2">
        <f t="shared" si="0"/>
        <v>369993.23</v>
      </c>
      <c r="N12" s="2">
        <f t="shared" si="1"/>
        <v>616655.38</v>
      </c>
      <c r="O12" s="2">
        <f t="shared" si="2"/>
        <v>246662.15</v>
      </c>
      <c r="P12" s="2">
        <f t="shared" si="3"/>
        <v>8633175.3399999999</v>
      </c>
      <c r="Q12" s="2">
        <f t="shared" si="4"/>
        <v>1693.4975541099534</v>
      </c>
      <c r="R12" s="2">
        <v>15577.35</v>
      </c>
      <c r="S12" s="18">
        <v>42368</v>
      </c>
    </row>
    <row r="13" spans="1:19">
      <c r="A13" s="1">
        <v>6</v>
      </c>
      <c r="B13" s="15" t="s">
        <v>33</v>
      </c>
      <c r="C13" s="1">
        <v>1971</v>
      </c>
      <c r="D13" s="1">
        <v>0</v>
      </c>
      <c r="E13" s="1" t="s">
        <v>105</v>
      </c>
      <c r="F13" s="1">
        <v>5</v>
      </c>
      <c r="G13" s="1">
        <v>6</v>
      </c>
      <c r="H13" s="2">
        <v>10494.1</v>
      </c>
      <c r="I13" s="2">
        <v>5736.6</v>
      </c>
      <c r="J13" s="2">
        <v>2665.6</v>
      </c>
      <c r="K13" s="5">
        <v>291</v>
      </c>
      <c r="L13" s="2">
        <v>9856668.9299999997</v>
      </c>
      <c r="M13" s="2">
        <f t="shared" si="0"/>
        <v>369625.08</v>
      </c>
      <c r="N13" s="2">
        <f t="shared" si="1"/>
        <v>616041.81000000006</v>
      </c>
      <c r="O13" s="2">
        <f t="shared" si="2"/>
        <v>246416.72</v>
      </c>
      <c r="P13" s="2">
        <f t="shared" si="3"/>
        <v>8624585.3200000003</v>
      </c>
      <c r="Q13" s="2">
        <f t="shared" si="4"/>
        <v>1718.2074626085137</v>
      </c>
      <c r="R13" s="2">
        <v>15577.35</v>
      </c>
      <c r="S13" s="18">
        <v>42368</v>
      </c>
    </row>
    <row r="14" spans="1:19">
      <c r="A14" s="1">
        <v>7</v>
      </c>
      <c r="B14" s="15" t="s">
        <v>34</v>
      </c>
      <c r="C14" s="1">
        <v>1971</v>
      </c>
      <c r="D14" s="1">
        <v>0</v>
      </c>
      <c r="E14" s="1" t="s">
        <v>105</v>
      </c>
      <c r="F14" s="1">
        <v>5</v>
      </c>
      <c r="G14" s="1">
        <v>6</v>
      </c>
      <c r="H14" s="2">
        <v>10552.1</v>
      </c>
      <c r="I14" s="2">
        <v>5764.4</v>
      </c>
      <c r="J14" s="2">
        <v>3126.4</v>
      </c>
      <c r="K14" s="5">
        <v>277</v>
      </c>
      <c r="L14" s="2">
        <v>9007731.5199999996</v>
      </c>
      <c r="M14" s="2">
        <f t="shared" si="0"/>
        <v>337789.93</v>
      </c>
      <c r="N14" s="2">
        <f t="shared" si="1"/>
        <v>562983.22</v>
      </c>
      <c r="O14" s="2">
        <f t="shared" si="2"/>
        <v>225193.29</v>
      </c>
      <c r="P14" s="2">
        <f t="shared" si="3"/>
        <v>7881765.0800000001</v>
      </c>
      <c r="Q14" s="2">
        <f t="shared" si="4"/>
        <v>1562.648587884255</v>
      </c>
      <c r="R14" s="2">
        <v>15577.35</v>
      </c>
      <c r="S14" s="18">
        <v>42368</v>
      </c>
    </row>
    <row r="15" spans="1:19">
      <c r="A15" s="1">
        <v>8</v>
      </c>
      <c r="B15" s="15" t="s">
        <v>35</v>
      </c>
      <c r="C15" s="1">
        <v>1970</v>
      </c>
      <c r="D15" s="1">
        <v>0</v>
      </c>
      <c r="E15" s="1" t="s">
        <v>105</v>
      </c>
      <c r="F15" s="1">
        <v>5</v>
      </c>
      <c r="G15" s="1">
        <v>1</v>
      </c>
      <c r="H15" s="2">
        <v>2802.5</v>
      </c>
      <c r="I15" s="2">
        <v>1529.9</v>
      </c>
      <c r="J15" s="2">
        <v>894</v>
      </c>
      <c r="K15" s="5">
        <v>96</v>
      </c>
      <c r="L15" s="2">
        <v>4974013.3</v>
      </c>
      <c r="M15" s="2">
        <f t="shared" si="0"/>
        <v>186525.5</v>
      </c>
      <c r="N15" s="2">
        <f t="shared" si="1"/>
        <v>310875.83</v>
      </c>
      <c r="O15" s="2">
        <f t="shared" si="2"/>
        <v>124350.33</v>
      </c>
      <c r="P15" s="2">
        <f t="shared" si="3"/>
        <v>4352261.6399999997</v>
      </c>
      <c r="Q15" s="2">
        <f t="shared" si="4"/>
        <v>3251.2015818027321</v>
      </c>
      <c r="R15" s="2">
        <v>15577.35</v>
      </c>
      <c r="S15" s="18">
        <v>42368</v>
      </c>
    </row>
    <row r="16" spans="1:19">
      <c r="A16" s="1">
        <v>9</v>
      </c>
      <c r="B16" s="15" t="s">
        <v>36</v>
      </c>
      <c r="C16" s="1">
        <v>1971</v>
      </c>
      <c r="D16" s="1">
        <v>0</v>
      </c>
      <c r="E16" s="1" t="s">
        <v>105</v>
      </c>
      <c r="F16" s="1">
        <v>5</v>
      </c>
      <c r="G16" s="1">
        <v>4</v>
      </c>
      <c r="H16" s="2">
        <v>6603.8</v>
      </c>
      <c r="I16" s="2">
        <v>3533.9</v>
      </c>
      <c r="J16" s="2">
        <v>2104.9</v>
      </c>
      <c r="K16" s="5">
        <v>234</v>
      </c>
      <c r="L16" s="2">
        <v>6290143.1500000004</v>
      </c>
      <c r="M16" s="2">
        <f t="shared" si="0"/>
        <v>235880.37</v>
      </c>
      <c r="N16" s="2">
        <f t="shared" si="1"/>
        <v>393133.95</v>
      </c>
      <c r="O16" s="2">
        <f t="shared" si="2"/>
        <v>157253.57999999999</v>
      </c>
      <c r="P16" s="2">
        <f t="shared" si="3"/>
        <v>5503875.25</v>
      </c>
      <c r="Q16" s="2">
        <f t="shared" si="4"/>
        <v>1779.9437307224314</v>
      </c>
      <c r="R16" s="2">
        <v>15577.35</v>
      </c>
      <c r="S16" s="18">
        <v>42368</v>
      </c>
    </row>
    <row r="17" spans="1:19">
      <c r="A17" s="1">
        <v>10</v>
      </c>
      <c r="B17" s="15" t="s">
        <v>27</v>
      </c>
      <c r="C17" s="1">
        <v>1971</v>
      </c>
      <c r="D17" s="1">
        <v>0</v>
      </c>
      <c r="E17" s="1" t="s">
        <v>105</v>
      </c>
      <c r="F17" s="1">
        <v>5</v>
      </c>
      <c r="G17" s="1">
        <v>4</v>
      </c>
      <c r="H17" s="2">
        <v>6587.8</v>
      </c>
      <c r="I17" s="2">
        <v>3523.9</v>
      </c>
      <c r="J17" s="2">
        <v>2215.6</v>
      </c>
      <c r="K17" s="5">
        <v>203</v>
      </c>
      <c r="L17" s="2">
        <v>6430542.96</v>
      </c>
      <c r="M17" s="2">
        <f t="shared" si="0"/>
        <v>241145.36</v>
      </c>
      <c r="N17" s="2">
        <f t="shared" si="1"/>
        <v>401908.94</v>
      </c>
      <c r="O17" s="2">
        <f t="shared" si="2"/>
        <v>160763.57999999999</v>
      </c>
      <c r="P17" s="2">
        <f t="shared" si="3"/>
        <v>5626725.0800000001</v>
      </c>
      <c r="Q17" s="2">
        <f t="shared" si="4"/>
        <v>1824.8369590510513</v>
      </c>
      <c r="R17" s="2">
        <v>15577.35</v>
      </c>
      <c r="S17" s="18">
        <v>42368</v>
      </c>
    </row>
    <row r="18" spans="1:19">
      <c r="A18" s="1">
        <v>11</v>
      </c>
      <c r="B18" s="15" t="s">
        <v>37</v>
      </c>
      <c r="C18" s="1">
        <v>1971</v>
      </c>
      <c r="D18" s="1">
        <v>0</v>
      </c>
      <c r="E18" s="1" t="s">
        <v>105</v>
      </c>
      <c r="F18" s="1">
        <v>5</v>
      </c>
      <c r="G18" s="1">
        <v>4</v>
      </c>
      <c r="H18" s="2">
        <v>5453</v>
      </c>
      <c r="I18" s="2">
        <v>3428.2</v>
      </c>
      <c r="J18" s="2">
        <v>1854.7</v>
      </c>
      <c r="K18" s="5">
        <v>209</v>
      </c>
      <c r="L18" s="2">
        <v>15971182.199999999</v>
      </c>
      <c r="M18" s="2">
        <f t="shared" si="0"/>
        <v>598919.32999999996</v>
      </c>
      <c r="N18" s="2">
        <f t="shared" si="1"/>
        <v>998198.89</v>
      </c>
      <c r="O18" s="2">
        <f t="shared" si="2"/>
        <v>399279.56</v>
      </c>
      <c r="P18" s="2">
        <f t="shared" si="3"/>
        <v>13974784.42</v>
      </c>
      <c r="Q18" s="2">
        <f t="shared" si="4"/>
        <v>4658.7661746689228</v>
      </c>
      <c r="R18" s="2">
        <v>15577.35</v>
      </c>
      <c r="S18" s="18">
        <v>42368</v>
      </c>
    </row>
    <row r="19" spans="1:19">
      <c r="A19" s="1">
        <v>12</v>
      </c>
      <c r="B19" s="15" t="s">
        <v>38</v>
      </c>
      <c r="C19" s="1">
        <v>1970</v>
      </c>
      <c r="D19" s="1">
        <v>0</v>
      </c>
      <c r="E19" s="1" t="s">
        <v>105</v>
      </c>
      <c r="F19" s="1">
        <v>5</v>
      </c>
      <c r="G19" s="1">
        <v>6</v>
      </c>
      <c r="H19" s="2">
        <v>8386.1</v>
      </c>
      <c r="I19" s="2">
        <v>4338.7</v>
      </c>
      <c r="J19" s="2">
        <v>2820.7</v>
      </c>
      <c r="K19" s="5">
        <v>257</v>
      </c>
      <c r="L19" s="2">
        <v>13868699.029999999</v>
      </c>
      <c r="M19" s="2">
        <f t="shared" si="0"/>
        <v>520076.21</v>
      </c>
      <c r="N19" s="2">
        <f t="shared" si="1"/>
        <v>866793.69</v>
      </c>
      <c r="O19" s="2">
        <f t="shared" si="2"/>
        <v>346717.48</v>
      </c>
      <c r="P19" s="2">
        <f t="shared" si="3"/>
        <v>12135111.65</v>
      </c>
      <c r="Q19" s="2">
        <f t="shared" si="4"/>
        <v>3196.5102519187776</v>
      </c>
      <c r="R19" s="2">
        <v>15577.35</v>
      </c>
      <c r="S19" s="18">
        <v>42368</v>
      </c>
    </row>
    <row r="20" spans="1:19">
      <c r="A20" s="1">
        <v>13</v>
      </c>
      <c r="B20" s="15" t="s">
        <v>39</v>
      </c>
      <c r="C20" s="1">
        <v>1971</v>
      </c>
      <c r="D20" s="1">
        <v>0</v>
      </c>
      <c r="E20" s="1" t="s">
        <v>105</v>
      </c>
      <c r="F20" s="1">
        <v>5</v>
      </c>
      <c r="G20" s="1">
        <v>4</v>
      </c>
      <c r="H20" s="2">
        <v>5438.2</v>
      </c>
      <c r="I20" s="2">
        <v>3412.7</v>
      </c>
      <c r="J20" s="2">
        <v>1978.4</v>
      </c>
      <c r="K20" s="5">
        <v>229</v>
      </c>
      <c r="L20" s="2">
        <v>7876308.0800000001</v>
      </c>
      <c r="M20" s="2">
        <f t="shared" si="0"/>
        <v>295361.55</v>
      </c>
      <c r="N20" s="2">
        <f t="shared" si="1"/>
        <v>492269.26</v>
      </c>
      <c r="O20" s="2">
        <f t="shared" si="2"/>
        <v>196907.7</v>
      </c>
      <c r="P20" s="2">
        <f t="shared" si="3"/>
        <v>6891769.5700000003</v>
      </c>
      <c r="Q20" s="2">
        <f t="shared" si="4"/>
        <v>2307.9403639347147</v>
      </c>
      <c r="R20" s="2">
        <v>15577.35</v>
      </c>
      <c r="S20" s="18">
        <v>42368</v>
      </c>
    </row>
    <row r="21" spans="1:19">
      <c r="A21" s="1">
        <v>14</v>
      </c>
      <c r="B21" s="15" t="s">
        <v>40</v>
      </c>
      <c r="C21" s="1">
        <v>1971</v>
      </c>
      <c r="D21" s="1">
        <v>0</v>
      </c>
      <c r="E21" s="1" t="s">
        <v>131</v>
      </c>
      <c r="F21" s="1">
        <v>5</v>
      </c>
      <c r="G21" s="1">
        <v>4</v>
      </c>
      <c r="H21" s="2">
        <v>4393</v>
      </c>
      <c r="I21" s="2">
        <v>3457.8</v>
      </c>
      <c r="J21" s="2">
        <v>2599.5</v>
      </c>
      <c r="K21" s="5">
        <v>162</v>
      </c>
      <c r="L21" s="2">
        <v>13048524.18</v>
      </c>
      <c r="M21" s="2">
        <f t="shared" si="0"/>
        <v>489319.66</v>
      </c>
      <c r="N21" s="2">
        <f t="shared" si="1"/>
        <v>815532.76</v>
      </c>
      <c r="O21" s="2">
        <f t="shared" si="2"/>
        <v>326213.11</v>
      </c>
      <c r="P21" s="2">
        <f t="shared" si="3"/>
        <v>11417458.65</v>
      </c>
      <c r="Q21" s="2">
        <f t="shared" si="4"/>
        <v>3773.6491931285786</v>
      </c>
      <c r="R21" s="2">
        <v>24736.34</v>
      </c>
      <c r="S21" s="18">
        <v>42368</v>
      </c>
    </row>
    <row r="22" spans="1:19">
      <c r="A22" s="1">
        <v>15</v>
      </c>
      <c r="B22" s="15" t="s">
        <v>41</v>
      </c>
      <c r="C22" s="1">
        <v>1971</v>
      </c>
      <c r="D22" s="1">
        <v>0</v>
      </c>
      <c r="E22" s="1" t="s">
        <v>45</v>
      </c>
      <c r="F22" s="1">
        <v>5</v>
      </c>
      <c r="G22" s="1">
        <v>3</v>
      </c>
      <c r="H22" s="2">
        <v>4076.7</v>
      </c>
      <c r="I22" s="2">
        <v>3003.9</v>
      </c>
      <c r="J22" s="2">
        <v>2332</v>
      </c>
      <c r="K22" s="5">
        <v>326</v>
      </c>
      <c r="L22" s="2">
        <v>11052991.09</v>
      </c>
      <c r="M22" s="2">
        <f t="shared" si="0"/>
        <v>414487.17</v>
      </c>
      <c r="N22" s="2">
        <f t="shared" si="1"/>
        <v>690811.94</v>
      </c>
      <c r="O22" s="2">
        <f t="shared" si="2"/>
        <v>276324.78000000003</v>
      </c>
      <c r="P22" s="2">
        <f t="shared" si="3"/>
        <v>9671367.1999999993</v>
      </c>
      <c r="Q22" s="2">
        <f t="shared" si="4"/>
        <v>3679.546952295349</v>
      </c>
      <c r="R22" s="2">
        <v>24736.34</v>
      </c>
      <c r="S22" s="18">
        <v>42368</v>
      </c>
    </row>
    <row r="23" spans="1:19">
      <c r="A23" s="1">
        <v>16</v>
      </c>
      <c r="B23" s="15" t="s">
        <v>42</v>
      </c>
      <c r="C23" s="1">
        <v>1971</v>
      </c>
      <c r="D23" s="1">
        <v>0</v>
      </c>
      <c r="E23" s="1" t="s">
        <v>45</v>
      </c>
      <c r="F23" s="1">
        <v>5</v>
      </c>
      <c r="G23" s="1">
        <v>3</v>
      </c>
      <c r="H23" s="2">
        <v>4029.8</v>
      </c>
      <c r="I23" s="2">
        <v>2974.5</v>
      </c>
      <c r="J23" s="2">
        <v>2470.5</v>
      </c>
      <c r="K23" s="5">
        <v>292</v>
      </c>
      <c r="L23" s="2">
        <v>11204345.83</v>
      </c>
      <c r="M23" s="2">
        <f t="shared" si="0"/>
        <v>420162.97</v>
      </c>
      <c r="N23" s="2">
        <f t="shared" si="1"/>
        <v>700271.61</v>
      </c>
      <c r="O23" s="2">
        <f t="shared" si="2"/>
        <v>280108.65000000002</v>
      </c>
      <c r="P23" s="2">
        <f t="shared" si="3"/>
        <v>9803802.5999999996</v>
      </c>
      <c r="Q23" s="2">
        <f t="shared" si="4"/>
        <v>3766.7997411329634</v>
      </c>
      <c r="R23" s="2">
        <v>24736.34</v>
      </c>
      <c r="S23" s="18">
        <v>42368</v>
      </c>
    </row>
    <row r="24" spans="1:19">
      <c r="A24" s="1">
        <v>17</v>
      </c>
      <c r="B24" s="15" t="s">
        <v>43</v>
      </c>
      <c r="C24" s="1">
        <v>1970</v>
      </c>
      <c r="D24" s="1">
        <v>0</v>
      </c>
      <c r="E24" s="1" t="s">
        <v>45</v>
      </c>
      <c r="F24" s="1">
        <v>5</v>
      </c>
      <c r="G24" s="1">
        <v>2</v>
      </c>
      <c r="H24" s="2">
        <v>6426.69</v>
      </c>
      <c r="I24" s="2">
        <v>3211.79</v>
      </c>
      <c r="J24" s="2">
        <v>1698.4</v>
      </c>
      <c r="K24" s="5">
        <v>224</v>
      </c>
      <c r="L24" s="2">
        <v>15145224.289999999</v>
      </c>
      <c r="M24" s="2">
        <f t="shared" si="0"/>
        <v>567945.91</v>
      </c>
      <c r="N24" s="2">
        <f t="shared" si="1"/>
        <v>946576.52</v>
      </c>
      <c r="O24" s="2">
        <f t="shared" si="2"/>
        <v>378630.61</v>
      </c>
      <c r="P24" s="2">
        <f t="shared" si="3"/>
        <v>13252071.25</v>
      </c>
      <c r="Q24" s="2">
        <f t="shared" si="4"/>
        <v>4715.5088875673691</v>
      </c>
      <c r="R24" s="2">
        <v>24736.34</v>
      </c>
      <c r="S24" s="18">
        <v>42368</v>
      </c>
    </row>
    <row r="25" spans="1:19">
      <c r="A25" s="1">
        <v>18</v>
      </c>
      <c r="B25" s="15" t="s">
        <v>74</v>
      </c>
      <c r="C25" s="14">
        <v>1972</v>
      </c>
      <c r="D25" s="14">
        <v>0</v>
      </c>
      <c r="E25" s="1" t="s">
        <v>45</v>
      </c>
      <c r="F25" s="14">
        <v>5</v>
      </c>
      <c r="G25" s="14">
        <v>4</v>
      </c>
      <c r="H25" s="8">
        <v>6479.95</v>
      </c>
      <c r="I25" s="8">
        <v>3398.65</v>
      </c>
      <c r="J25" s="8">
        <v>2002.5</v>
      </c>
      <c r="K25" s="14">
        <v>197</v>
      </c>
      <c r="L25" s="8">
        <v>11168999.460000001</v>
      </c>
      <c r="M25" s="8">
        <f t="shared" si="0"/>
        <v>418837.48</v>
      </c>
      <c r="N25" s="8">
        <f t="shared" si="1"/>
        <v>698062.47</v>
      </c>
      <c r="O25" s="8">
        <f t="shared" si="2"/>
        <v>279224.99</v>
      </c>
      <c r="P25" s="8">
        <f t="shared" si="3"/>
        <v>9772874.5199999996</v>
      </c>
      <c r="Q25" s="8">
        <f t="shared" si="4"/>
        <v>3286.3046974534009</v>
      </c>
      <c r="R25" s="2">
        <v>24736.34</v>
      </c>
      <c r="S25" s="20" t="s">
        <v>49</v>
      </c>
    </row>
    <row r="26" spans="1:19">
      <c r="A26" s="1">
        <v>19</v>
      </c>
      <c r="B26" s="15" t="s">
        <v>75</v>
      </c>
      <c r="C26" s="14">
        <v>1973</v>
      </c>
      <c r="D26" s="14">
        <v>0</v>
      </c>
      <c r="E26" s="1" t="s">
        <v>105</v>
      </c>
      <c r="F26" s="14">
        <v>5</v>
      </c>
      <c r="G26" s="14">
        <v>4</v>
      </c>
      <c r="H26" s="8">
        <v>6308.45</v>
      </c>
      <c r="I26" s="8">
        <v>3372.65</v>
      </c>
      <c r="J26" s="8">
        <v>2071.9</v>
      </c>
      <c r="K26" s="14">
        <v>205</v>
      </c>
      <c r="L26" s="8">
        <v>4033089.19</v>
      </c>
      <c r="M26" s="8">
        <f t="shared" si="0"/>
        <v>151240.84</v>
      </c>
      <c r="N26" s="8">
        <f t="shared" si="1"/>
        <v>252068.07</v>
      </c>
      <c r="O26" s="8">
        <f t="shared" si="2"/>
        <v>100827.23</v>
      </c>
      <c r="P26" s="8">
        <f t="shared" si="3"/>
        <v>3528953.05</v>
      </c>
      <c r="Q26" s="8">
        <f t="shared" si="4"/>
        <v>1195.8220360843845</v>
      </c>
      <c r="R26" s="2">
        <v>15577.35</v>
      </c>
      <c r="S26" s="20" t="s">
        <v>49</v>
      </c>
    </row>
    <row r="27" spans="1:19">
      <c r="A27" s="1">
        <v>20</v>
      </c>
      <c r="B27" s="15" t="s">
        <v>77</v>
      </c>
      <c r="C27" s="14">
        <v>1972</v>
      </c>
      <c r="D27" s="14">
        <v>0</v>
      </c>
      <c r="E27" s="1" t="s">
        <v>105</v>
      </c>
      <c r="F27" s="14">
        <v>5</v>
      </c>
      <c r="G27" s="14">
        <v>8</v>
      </c>
      <c r="H27" s="8">
        <v>10387.5</v>
      </c>
      <c r="I27" s="8">
        <v>5546.9</v>
      </c>
      <c r="J27" s="8">
        <v>3469</v>
      </c>
      <c r="K27" s="14">
        <v>308</v>
      </c>
      <c r="L27" s="8">
        <v>16333471.789999999</v>
      </c>
      <c r="M27" s="8">
        <f t="shared" si="0"/>
        <v>612505.18999999994</v>
      </c>
      <c r="N27" s="8">
        <f t="shared" si="1"/>
        <v>1020841.99</v>
      </c>
      <c r="O27" s="8">
        <f t="shared" si="2"/>
        <v>408336.8</v>
      </c>
      <c r="P27" s="8">
        <f t="shared" si="3"/>
        <v>14291787.810000001</v>
      </c>
      <c r="Q27" s="8">
        <f t="shared" si="4"/>
        <v>2944.6126286754766</v>
      </c>
      <c r="R27" s="2">
        <v>15577.35</v>
      </c>
      <c r="S27" s="20" t="s">
        <v>49</v>
      </c>
    </row>
    <row r="28" spans="1:19">
      <c r="A28" s="1">
        <v>21</v>
      </c>
      <c r="B28" s="15" t="s">
        <v>79</v>
      </c>
      <c r="C28" s="14">
        <v>1972</v>
      </c>
      <c r="D28" s="14">
        <v>0</v>
      </c>
      <c r="E28" s="1" t="s">
        <v>131</v>
      </c>
      <c r="F28" s="14">
        <v>5</v>
      </c>
      <c r="G28" s="14">
        <v>1</v>
      </c>
      <c r="H28" s="8">
        <v>2772.4</v>
      </c>
      <c r="I28" s="8">
        <v>1491</v>
      </c>
      <c r="J28" s="8">
        <v>839.4</v>
      </c>
      <c r="K28" s="14">
        <v>86</v>
      </c>
      <c r="L28" s="8">
        <v>4695563.75</v>
      </c>
      <c r="M28" s="8">
        <f t="shared" si="0"/>
        <v>176083.64</v>
      </c>
      <c r="N28" s="8">
        <f t="shared" si="1"/>
        <v>293472.73</v>
      </c>
      <c r="O28" s="8">
        <f t="shared" si="2"/>
        <v>117389.09</v>
      </c>
      <c r="P28" s="8">
        <f t="shared" si="3"/>
        <v>4108618.29</v>
      </c>
      <c r="Q28" s="8">
        <f t="shared" si="4"/>
        <v>3149.271462105969</v>
      </c>
      <c r="R28" s="2">
        <v>24736.34</v>
      </c>
      <c r="S28" s="20" t="s">
        <v>49</v>
      </c>
    </row>
    <row r="29" spans="1:19">
      <c r="A29" s="1">
        <v>22</v>
      </c>
      <c r="B29" s="15" t="s">
        <v>80</v>
      </c>
      <c r="C29" s="14">
        <v>1972</v>
      </c>
      <c r="D29" s="14">
        <v>0</v>
      </c>
      <c r="E29" s="1" t="s">
        <v>131</v>
      </c>
      <c r="F29" s="14">
        <v>5</v>
      </c>
      <c r="G29" s="14">
        <v>1</v>
      </c>
      <c r="H29" s="8">
        <v>2785.8</v>
      </c>
      <c r="I29" s="8">
        <v>1518.9</v>
      </c>
      <c r="J29" s="8">
        <v>901.5</v>
      </c>
      <c r="K29" s="14">
        <v>36</v>
      </c>
      <c r="L29" s="8">
        <v>5039627.32</v>
      </c>
      <c r="M29" s="8">
        <f t="shared" si="0"/>
        <v>188986.02</v>
      </c>
      <c r="N29" s="8">
        <f t="shared" si="1"/>
        <v>314976.71000000002</v>
      </c>
      <c r="O29" s="8">
        <f t="shared" si="2"/>
        <v>125990.68</v>
      </c>
      <c r="P29" s="8">
        <f t="shared" si="3"/>
        <v>4409673.91</v>
      </c>
      <c r="Q29" s="8">
        <f t="shared" si="4"/>
        <v>3317.9454341957994</v>
      </c>
      <c r="R29" s="2">
        <v>24736.34</v>
      </c>
      <c r="S29" s="20" t="s">
        <v>49</v>
      </c>
    </row>
    <row r="30" spans="1:19">
      <c r="A30" s="1">
        <v>23</v>
      </c>
      <c r="B30" s="15" t="s">
        <v>83</v>
      </c>
      <c r="C30" s="14">
        <v>1972</v>
      </c>
      <c r="D30" s="14">
        <v>0</v>
      </c>
      <c r="E30" s="1" t="s">
        <v>105</v>
      </c>
      <c r="F30" s="14">
        <v>5</v>
      </c>
      <c r="G30" s="14">
        <v>6</v>
      </c>
      <c r="H30" s="8">
        <v>8864</v>
      </c>
      <c r="I30" s="8">
        <v>4728.6000000000004</v>
      </c>
      <c r="J30" s="8">
        <v>2826.4</v>
      </c>
      <c r="K30" s="14">
        <v>260</v>
      </c>
      <c r="L30" s="8">
        <v>8234537.9299999997</v>
      </c>
      <c r="M30" s="8">
        <f t="shared" si="0"/>
        <v>308795.17</v>
      </c>
      <c r="N30" s="8">
        <f t="shared" si="1"/>
        <v>514658.62</v>
      </c>
      <c r="O30" s="8">
        <f t="shared" si="2"/>
        <v>205863.45</v>
      </c>
      <c r="P30" s="8">
        <f t="shared" si="3"/>
        <v>7205220.6900000004</v>
      </c>
      <c r="Q30" s="8">
        <f t="shared" si="4"/>
        <v>1741.4325445163472</v>
      </c>
      <c r="R30" s="2">
        <v>15577.35</v>
      </c>
      <c r="S30" s="20" t="s">
        <v>49</v>
      </c>
    </row>
    <row r="31" spans="1:19">
      <c r="A31" s="1">
        <v>24</v>
      </c>
      <c r="B31" s="15" t="s">
        <v>84</v>
      </c>
      <c r="C31" s="14">
        <v>1972</v>
      </c>
      <c r="D31" s="14">
        <v>0</v>
      </c>
      <c r="E31" s="1" t="s">
        <v>105</v>
      </c>
      <c r="F31" s="14">
        <v>5</v>
      </c>
      <c r="G31" s="14">
        <v>4</v>
      </c>
      <c r="H31" s="8">
        <v>6587.3</v>
      </c>
      <c r="I31" s="8">
        <v>3528.6</v>
      </c>
      <c r="J31" s="8">
        <v>1845.4</v>
      </c>
      <c r="K31" s="14">
        <v>162</v>
      </c>
      <c r="L31" s="8">
        <v>4444198.6500000004</v>
      </c>
      <c r="M31" s="8">
        <f t="shared" si="0"/>
        <v>166657.45000000001</v>
      </c>
      <c r="N31" s="8">
        <f t="shared" si="1"/>
        <v>277762.42</v>
      </c>
      <c r="O31" s="8">
        <f t="shared" si="2"/>
        <v>111104.97</v>
      </c>
      <c r="P31" s="8">
        <f t="shared" si="3"/>
        <v>3888673.81</v>
      </c>
      <c r="Q31" s="8">
        <f t="shared" si="4"/>
        <v>1259.47929773848</v>
      </c>
      <c r="R31" s="2">
        <v>15577.35</v>
      </c>
      <c r="S31" s="20" t="s">
        <v>49</v>
      </c>
    </row>
    <row r="32" spans="1:19">
      <c r="A32" s="1">
        <v>25</v>
      </c>
      <c r="B32" s="15" t="s">
        <v>88</v>
      </c>
      <c r="C32" s="14">
        <v>1972</v>
      </c>
      <c r="D32" s="14">
        <v>0</v>
      </c>
      <c r="E32" s="1" t="s">
        <v>131</v>
      </c>
      <c r="F32" s="14">
        <v>5</v>
      </c>
      <c r="G32" s="14">
        <v>4</v>
      </c>
      <c r="H32" s="8">
        <v>5453.7</v>
      </c>
      <c r="I32" s="8">
        <v>3426.6</v>
      </c>
      <c r="J32" s="8">
        <v>2183.1999999999998</v>
      </c>
      <c r="K32" s="14">
        <v>217</v>
      </c>
      <c r="L32" s="8">
        <v>12766773.26</v>
      </c>
      <c r="M32" s="8">
        <f t="shared" si="0"/>
        <v>478754</v>
      </c>
      <c r="N32" s="8">
        <f t="shared" si="1"/>
        <v>797923.33</v>
      </c>
      <c r="O32" s="8">
        <f t="shared" si="2"/>
        <v>319169.33</v>
      </c>
      <c r="P32" s="8">
        <f t="shared" si="3"/>
        <v>11170926.6</v>
      </c>
      <c r="Q32" s="8">
        <f t="shared" si="4"/>
        <v>3725.7845269363215</v>
      </c>
      <c r="R32" s="2">
        <v>24736.34</v>
      </c>
      <c r="S32" s="20" t="s">
        <v>49</v>
      </c>
    </row>
    <row r="33" spans="1:19">
      <c r="A33" s="1">
        <v>26</v>
      </c>
      <c r="B33" s="15" t="s">
        <v>96</v>
      </c>
      <c r="C33" s="14">
        <v>1972</v>
      </c>
      <c r="D33" s="14">
        <v>0</v>
      </c>
      <c r="E33" s="1" t="s">
        <v>131</v>
      </c>
      <c r="F33" s="14">
        <v>5</v>
      </c>
      <c r="G33" s="14">
        <v>4</v>
      </c>
      <c r="H33" s="8">
        <v>4393</v>
      </c>
      <c r="I33" s="8">
        <v>3526.2</v>
      </c>
      <c r="J33" s="8">
        <v>2302.8000000000002</v>
      </c>
      <c r="K33" s="14">
        <v>143</v>
      </c>
      <c r="L33" s="8">
        <v>6649041.8799999999</v>
      </c>
      <c r="M33" s="8">
        <f t="shared" si="0"/>
        <v>249339.07</v>
      </c>
      <c r="N33" s="8">
        <f t="shared" si="1"/>
        <v>415565.12</v>
      </c>
      <c r="O33" s="8">
        <f t="shared" si="2"/>
        <v>166226.04999999999</v>
      </c>
      <c r="P33" s="8">
        <f t="shared" si="3"/>
        <v>5817911.6399999997</v>
      </c>
      <c r="Q33" s="8">
        <f t="shared" si="4"/>
        <v>1885.6111054392832</v>
      </c>
      <c r="R33" s="2">
        <v>24736.34</v>
      </c>
      <c r="S33" s="20" t="s">
        <v>49</v>
      </c>
    </row>
    <row r="34" spans="1:19">
      <c r="A34" s="1">
        <v>27</v>
      </c>
      <c r="B34" s="15" t="s">
        <v>97</v>
      </c>
      <c r="C34" s="14">
        <v>1972</v>
      </c>
      <c r="D34" s="14">
        <v>0</v>
      </c>
      <c r="E34" s="1" t="s">
        <v>45</v>
      </c>
      <c r="F34" s="14">
        <v>5</v>
      </c>
      <c r="G34" s="14">
        <v>3</v>
      </c>
      <c r="H34" s="8">
        <v>4031.6</v>
      </c>
      <c r="I34" s="8">
        <v>3049.71</v>
      </c>
      <c r="J34" s="8">
        <v>1736.7</v>
      </c>
      <c r="K34" s="14">
        <v>261</v>
      </c>
      <c r="L34" s="8">
        <v>11309641.73</v>
      </c>
      <c r="M34" s="8">
        <f t="shared" si="0"/>
        <v>424111.56</v>
      </c>
      <c r="N34" s="8">
        <f t="shared" si="1"/>
        <v>706852.61</v>
      </c>
      <c r="O34" s="8">
        <f t="shared" si="2"/>
        <v>282741.03999999998</v>
      </c>
      <c r="P34" s="8">
        <f t="shared" si="3"/>
        <v>9895936.5199999996</v>
      </c>
      <c r="Q34" s="8">
        <f t="shared" si="4"/>
        <v>3708.4318607342993</v>
      </c>
      <c r="R34" s="2">
        <v>24736.34</v>
      </c>
      <c r="S34" s="20" t="s">
        <v>49</v>
      </c>
    </row>
    <row r="35" spans="1:19">
      <c r="A35" s="1">
        <v>28</v>
      </c>
      <c r="B35" s="15" t="s">
        <v>98</v>
      </c>
      <c r="C35" s="14">
        <v>1972</v>
      </c>
      <c r="D35" s="14">
        <v>0</v>
      </c>
      <c r="E35" s="1" t="s">
        <v>45</v>
      </c>
      <c r="F35" s="14">
        <v>5</v>
      </c>
      <c r="G35" s="14">
        <v>3</v>
      </c>
      <c r="H35" s="8">
        <v>3057.9</v>
      </c>
      <c r="I35" s="8">
        <v>3047.6</v>
      </c>
      <c r="J35" s="8">
        <v>1782</v>
      </c>
      <c r="K35" s="14">
        <v>306</v>
      </c>
      <c r="L35" s="8">
        <v>7407795.8300000001</v>
      </c>
      <c r="M35" s="8">
        <f t="shared" si="0"/>
        <v>277792.34000000003</v>
      </c>
      <c r="N35" s="8">
        <f t="shared" si="1"/>
        <v>462987.24</v>
      </c>
      <c r="O35" s="8">
        <f t="shared" si="2"/>
        <v>185194.9</v>
      </c>
      <c r="P35" s="8">
        <f t="shared" si="3"/>
        <v>6481821.3499999996</v>
      </c>
      <c r="Q35" s="8">
        <f t="shared" si="4"/>
        <v>2430.6981985824914</v>
      </c>
      <c r="R35" s="2">
        <v>24736.34</v>
      </c>
      <c r="S35" s="20" t="s">
        <v>49</v>
      </c>
    </row>
    <row r="36" spans="1:19">
      <c r="A36" s="1">
        <v>29</v>
      </c>
      <c r="B36" s="15" t="s">
        <v>70</v>
      </c>
      <c r="C36" s="14">
        <v>1972</v>
      </c>
      <c r="D36" s="14">
        <v>0</v>
      </c>
      <c r="E36" s="1" t="s">
        <v>131</v>
      </c>
      <c r="F36" s="14">
        <v>5</v>
      </c>
      <c r="G36" s="14">
        <v>4</v>
      </c>
      <c r="H36" s="8">
        <v>3458</v>
      </c>
      <c r="I36" s="8">
        <v>3452</v>
      </c>
      <c r="J36" s="8">
        <v>2603.4</v>
      </c>
      <c r="K36" s="14">
        <v>147</v>
      </c>
      <c r="L36" s="8">
        <v>11623752.539999999</v>
      </c>
      <c r="M36" s="8">
        <f t="shared" si="0"/>
        <v>435890.72</v>
      </c>
      <c r="N36" s="8">
        <f t="shared" si="1"/>
        <v>726484.53</v>
      </c>
      <c r="O36" s="8">
        <f t="shared" si="2"/>
        <v>290593.81</v>
      </c>
      <c r="P36" s="8">
        <f t="shared" si="3"/>
        <v>10170783.48</v>
      </c>
      <c r="Q36" s="8">
        <f t="shared" si="4"/>
        <v>3367.2516048667435</v>
      </c>
      <c r="R36" s="2">
        <v>24736.34</v>
      </c>
      <c r="S36" s="20" t="s">
        <v>49</v>
      </c>
    </row>
    <row r="37" spans="1:19">
      <c r="A37" s="1">
        <v>30</v>
      </c>
      <c r="B37" s="15" t="s">
        <v>72</v>
      </c>
      <c r="C37" s="14">
        <v>1972</v>
      </c>
      <c r="D37" s="14">
        <v>0</v>
      </c>
      <c r="E37" s="1" t="s">
        <v>131</v>
      </c>
      <c r="F37" s="14">
        <v>5</v>
      </c>
      <c r="G37" s="14">
        <v>4</v>
      </c>
      <c r="H37" s="8">
        <v>3487.7</v>
      </c>
      <c r="I37" s="8">
        <v>3191.1</v>
      </c>
      <c r="J37" s="8">
        <v>2055.1999999999998</v>
      </c>
      <c r="K37" s="14">
        <v>201</v>
      </c>
      <c r="L37" s="8">
        <v>11410241.619999999</v>
      </c>
      <c r="M37" s="8">
        <f t="shared" si="0"/>
        <v>427884.06</v>
      </c>
      <c r="N37" s="8">
        <f t="shared" si="1"/>
        <v>713140.1</v>
      </c>
      <c r="O37" s="8">
        <f t="shared" si="2"/>
        <v>285256.03999999998</v>
      </c>
      <c r="P37" s="8">
        <f t="shared" si="3"/>
        <v>9983961.4199999999</v>
      </c>
      <c r="Q37" s="8">
        <f t="shared" si="4"/>
        <v>3575.6452696562314</v>
      </c>
      <c r="R37" s="2">
        <v>24736.34</v>
      </c>
      <c r="S37" s="20" t="s">
        <v>49</v>
      </c>
    </row>
    <row r="38" spans="1:19">
      <c r="A38" s="24"/>
      <c r="B38" s="96" t="s">
        <v>140</v>
      </c>
      <c r="C38" s="97"/>
      <c r="D38" s="22"/>
      <c r="E38" s="22"/>
      <c r="F38" s="22"/>
      <c r="G38" s="22"/>
      <c r="H38" s="3">
        <f t="shared" ref="H38:P38" si="5">ROUND(SUM(H8:H37),2)</f>
        <v>176700.59</v>
      </c>
      <c r="I38" s="3">
        <f t="shared" si="5"/>
        <v>106087.4</v>
      </c>
      <c r="J38" s="3">
        <f t="shared" si="5"/>
        <v>64530.65</v>
      </c>
      <c r="K38" s="23">
        <f t="shared" si="5"/>
        <v>6352</v>
      </c>
      <c r="L38" s="3">
        <f t="shared" si="5"/>
        <v>288969565.47000003</v>
      </c>
      <c r="M38" s="3">
        <f t="shared" si="5"/>
        <v>10836358.68</v>
      </c>
      <c r="N38" s="3">
        <f t="shared" si="5"/>
        <v>18060597.859999999</v>
      </c>
      <c r="O38" s="3">
        <f t="shared" si="5"/>
        <v>7224239.1699999999</v>
      </c>
      <c r="P38" s="3">
        <f t="shared" si="5"/>
        <v>252848369.75999999</v>
      </c>
      <c r="Q38" s="3">
        <f t="shared" si="4"/>
        <v>2723.882058284019</v>
      </c>
      <c r="R38" s="2"/>
      <c r="S38" s="1"/>
    </row>
    <row r="39" spans="1:19">
      <c r="A39" s="24"/>
      <c r="B39" s="36"/>
      <c r="C39" s="26"/>
      <c r="D39" s="22"/>
      <c r="E39" s="22"/>
      <c r="F39" s="22"/>
      <c r="G39" s="22"/>
      <c r="H39" s="3"/>
      <c r="I39" s="3"/>
      <c r="J39" s="3"/>
      <c r="K39" s="23"/>
      <c r="L39" s="3"/>
      <c r="M39" s="3"/>
      <c r="N39" s="3"/>
      <c r="O39" s="3"/>
      <c r="P39" s="3"/>
      <c r="Q39" s="3"/>
      <c r="R39" s="2"/>
      <c r="S39" s="1"/>
    </row>
    <row r="40" spans="1:19">
      <c r="A40" s="24"/>
      <c r="B40" s="36"/>
      <c r="C40" s="26"/>
      <c r="D40" s="22"/>
      <c r="E40" s="22"/>
      <c r="F40" s="22"/>
      <c r="G40" s="22"/>
      <c r="H40" s="3"/>
      <c r="I40" s="3"/>
      <c r="J40" s="3"/>
      <c r="K40" s="23"/>
      <c r="L40" s="3"/>
      <c r="M40" s="3"/>
      <c r="N40" s="3"/>
      <c r="O40" s="3"/>
      <c r="P40" s="3"/>
      <c r="Q40" s="3"/>
      <c r="R40" s="2"/>
      <c r="S40" s="1"/>
    </row>
    <row r="41" spans="1:19" ht="15.75">
      <c r="A41" s="98" t="s">
        <v>47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100"/>
    </row>
    <row r="42" spans="1:19" ht="36">
      <c r="A42" s="14">
        <v>1</v>
      </c>
      <c r="B42" s="13" t="s">
        <v>138</v>
      </c>
      <c r="C42" s="1">
        <v>1985</v>
      </c>
      <c r="D42" s="1">
        <v>0</v>
      </c>
      <c r="E42" s="1" t="s">
        <v>105</v>
      </c>
      <c r="F42" s="1">
        <v>9</v>
      </c>
      <c r="G42" s="1">
        <v>3</v>
      </c>
      <c r="H42" s="2">
        <v>7312.1</v>
      </c>
      <c r="I42" s="2">
        <v>5518.2</v>
      </c>
      <c r="J42" s="2">
        <v>4716.8</v>
      </c>
      <c r="K42" s="5">
        <v>345</v>
      </c>
      <c r="L42" s="2">
        <v>16698454.890000001</v>
      </c>
      <c r="M42" s="2">
        <v>0</v>
      </c>
      <c r="N42" s="2">
        <v>0</v>
      </c>
      <c r="O42" s="2">
        <v>0</v>
      </c>
      <c r="P42" s="2">
        <f>ROUND(L42-(M42+N42+O42),2)</f>
        <v>16698454.890000001</v>
      </c>
      <c r="Q42" s="2">
        <f>L42/H42</f>
        <v>2283.6743056030414</v>
      </c>
      <c r="R42" s="2">
        <v>25690.240000000002</v>
      </c>
      <c r="S42" s="18">
        <v>42735</v>
      </c>
    </row>
    <row r="43" spans="1:19" ht="24">
      <c r="A43" s="1">
        <v>2</v>
      </c>
      <c r="B43" s="15" t="s">
        <v>52</v>
      </c>
      <c r="C43" s="14">
        <v>1973</v>
      </c>
      <c r="D43" s="14">
        <v>0</v>
      </c>
      <c r="E43" s="1" t="s">
        <v>105</v>
      </c>
      <c r="F43" s="14">
        <v>5</v>
      </c>
      <c r="G43" s="14">
        <v>4</v>
      </c>
      <c r="H43" s="8">
        <v>5661.7</v>
      </c>
      <c r="I43" s="8">
        <v>3505.9</v>
      </c>
      <c r="J43" s="8">
        <v>3505.9</v>
      </c>
      <c r="K43" s="14">
        <v>150</v>
      </c>
      <c r="L43" s="8">
        <v>17292290.289999999</v>
      </c>
      <c r="M43" s="8">
        <f>ROUND(L43*3.75%,2)</f>
        <v>648460.89</v>
      </c>
      <c r="N43" s="8">
        <f>ROUND(L43*6.25%,2)</f>
        <v>1080768.1399999999</v>
      </c>
      <c r="O43" s="8">
        <f>ROUND((M43+N43)*0.25,2)</f>
        <v>432307.26</v>
      </c>
      <c r="P43" s="8">
        <f>ROUND(L43-(M43+N43+O43),2)</f>
        <v>15130754</v>
      </c>
      <c r="Q43" s="8">
        <f t="shared" ref="Q43:Q83" si="6">L43/I43</f>
        <v>4932.3398528195321</v>
      </c>
      <c r="R43" s="2">
        <v>15577.35</v>
      </c>
      <c r="S43" s="18">
        <v>42735</v>
      </c>
    </row>
    <row r="44" spans="1:19">
      <c r="A44" s="14">
        <v>3</v>
      </c>
      <c r="B44" s="15" t="s">
        <v>53</v>
      </c>
      <c r="C44" s="14">
        <v>1974</v>
      </c>
      <c r="D44" s="14">
        <v>0</v>
      </c>
      <c r="E44" s="1" t="s">
        <v>105</v>
      </c>
      <c r="F44" s="14">
        <v>5</v>
      </c>
      <c r="G44" s="14">
        <v>8</v>
      </c>
      <c r="H44" s="8">
        <v>10533</v>
      </c>
      <c r="I44" s="8">
        <v>5582.7</v>
      </c>
      <c r="J44" s="8">
        <v>2940.9</v>
      </c>
      <c r="K44" s="14">
        <v>279</v>
      </c>
      <c r="L44" s="8">
        <v>23396195.870000001</v>
      </c>
      <c r="M44" s="2">
        <v>0</v>
      </c>
      <c r="N44" s="2">
        <v>0</v>
      </c>
      <c r="O44" s="2">
        <v>0</v>
      </c>
      <c r="P44" s="8">
        <f t="shared" ref="P44:P50" si="7">L44-(M44+N44+O44)</f>
        <v>23396195.870000001</v>
      </c>
      <c r="Q44" s="8">
        <f t="shared" si="6"/>
        <v>4190.8388181345945</v>
      </c>
      <c r="R44" s="2">
        <v>15577.35</v>
      </c>
      <c r="S44" s="18">
        <v>42735</v>
      </c>
    </row>
    <row r="45" spans="1:19">
      <c r="A45" s="1">
        <v>4</v>
      </c>
      <c r="B45" s="15" t="s">
        <v>54</v>
      </c>
      <c r="C45" s="14">
        <v>1974</v>
      </c>
      <c r="D45" s="14">
        <v>0</v>
      </c>
      <c r="E45" s="1" t="s">
        <v>105</v>
      </c>
      <c r="F45" s="14">
        <v>5</v>
      </c>
      <c r="G45" s="14">
        <v>4</v>
      </c>
      <c r="H45" s="8">
        <v>6338.4</v>
      </c>
      <c r="I45" s="8">
        <v>3362.7</v>
      </c>
      <c r="J45" s="8">
        <v>2202.8000000000002</v>
      </c>
      <c r="K45" s="14">
        <v>210</v>
      </c>
      <c r="L45" s="8">
        <v>15596027.960000001</v>
      </c>
      <c r="M45" s="2">
        <v>0</v>
      </c>
      <c r="N45" s="2">
        <v>0</v>
      </c>
      <c r="O45" s="2">
        <v>0</v>
      </c>
      <c r="P45" s="8">
        <f t="shared" si="7"/>
        <v>15596027.960000001</v>
      </c>
      <c r="Q45" s="8">
        <f t="shared" si="6"/>
        <v>4637.9480655425705</v>
      </c>
      <c r="R45" s="2">
        <v>15577.35</v>
      </c>
      <c r="S45" s="18">
        <v>42735</v>
      </c>
    </row>
    <row r="46" spans="1:19">
      <c r="A46" s="14">
        <v>5</v>
      </c>
      <c r="B46" s="15" t="s">
        <v>55</v>
      </c>
      <c r="C46" s="14">
        <v>1974</v>
      </c>
      <c r="D46" s="14">
        <v>0</v>
      </c>
      <c r="E46" s="1" t="s">
        <v>105</v>
      </c>
      <c r="F46" s="14">
        <v>5</v>
      </c>
      <c r="G46" s="14">
        <v>8</v>
      </c>
      <c r="H46" s="8">
        <v>10680.9</v>
      </c>
      <c r="I46" s="8">
        <v>5559.5</v>
      </c>
      <c r="J46" s="8">
        <v>2883.7</v>
      </c>
      <c r="K46" s="14">
        <v>236</v>
      </c>
      <c r="L46" s="8">
        <v>16261616.140000001</v>
      </c>
      <c r="M46" s="2">
        <v>0</v>
      </c>
      <c r="N46" s="2">
        <v>0</v>
      </c>
      <c r="O46" s="2">
        <v>0</v>
      </c>
      <c r="P46" s="8">
        <f t="shared" si="7"/>
        <v>16261616.140000001</v>
      </c>
      <c r="Q46" s="8">
        <f t="shared" si="6"/>
        <v>2925.0141451569389</v>
      </c>
      <c r="R46" s="2">
        <v>15577.35</v>
      </c>
      <c r="S46" s="18">
        <v>42735</v>
      </c>
    </row>
    <row r="47" spans="1:19">
      <c r="A47" s="1">
        <v>6</v>
      </c>
      <c r="B47" s="15" t="s">
        <v>56</v>
      </c>
      <c r="C47" s="14">
        <v>1974</v>
      </c>
      <c r="D47" s="14">
        <v>0</v>
      </c>
      <c r="E47" s="1" t="s">
        <v>131</v>
      </c>
      <c r="F47" s="14">
        <v>5</v>
      </c>
      <c r="G47" s="14">
        <v>4</v>
      </c>
      <c r="H47" s="8">
        <v>5396.4</v>
      </c>
      <c r="I47" s="8">
        <v>3431.5</v>
      </c>
      <c r="J47" s="8">
        <v>2076.4</v>
      </c>
      <c r="K47" s="14">
        <v>184</v>
      </c>
      <c r="L47" s="8">
        <v>13240644.65</v>
      </c>
      <c r="M47" s="2">
        <v>0</v>
      </c>
      <c r="N47" s="2">
        <v>0</v>
      </c>
      <c r="O47" s="2">
        <v>0</v>
      </c>
      <c r="P47" s="8">
        <f t="shared" si="7"/>
        <v>13240644.65</v>
      </c>
      <c r="Q47" s="8">
        <f t="shared" si="6"/>
        <v>3858.558837243188</v>
      </c>
      <c r="R47" s="2">
        <v>24736.34</v>
      </c>
      <c r="S47" s="18">
        <v>42735</v>
      </c>
    </row>
    <row r="48" spans="1:19">
      <c r="A48" s="14">
        <v>7</v>
      </c>
      <c r="B48" s="15" t="s">
        <v>57</v>
      </c>
      <c r="C48" s="14">
        <v>1974</v>
      </c>
      <c r="D48" s="14">
        <v>0</v>
      </c>
      <c r="E48" s="1" t="s">
        <v>131</v>
      </c>
      <c r="F48" s="14">
        <v>5</v>
      </c>
      <c r="G48" s="14">
        <v>4</v>
      </c>
      <c r="H48" s="8">
        <v>5423.55</v>
      </c>
      <c r="I48" s="8">
        <v>3417.25</v>
      </c>
      <c r="J48" s="8">
        <v>2115.6</v>
      </c>
      <c r="K48" s="14">
        <v>234</v>
      </c>
      <c r="L48" s="8">
        <v>13240644.65</v>
      </c>
      <c r="M48" s="2">
        <v>0</v>
      </c>
      <c r="N48" s="2">
        <v>0</v>
      </c>
      <c r="O48" s="2">
        <v>0</v>
      </c>
      <c r="P48" s="8">
        <f t="shared" si="7"/>
        <v>13240644.65</v>
      </c>
      <c r="Q48" s="8">
        <f t="shared" si="6"/>
        <v>3874.6491038115446</v>
      </c>
      <c r="R48" s="2">
        <v>24736.34</v>
      </c>
      <c r="S48" s="18">
        <v>42735</v>
      </c>
    </row>
    <row r="49" spans="1:19">
      <c r="A49" s="1">
        <v>8</v>
      </c>
      <c r="B49" s="15" t="s">
        <v>58</v>
      </c>
      <c r="C49" s="14">
        <v>1974</v>
      </c>
      <c r="D49" s="14">
        <v>0</v>
      </c>
      <c r="E49" s="1" t="s">
        <v>131</v>
      </c>
      <c r="F49" s="14">
        <v>5</v>
      </c>
      <c r="G49" s="14">
        <v>4</v>
      </c>
      <c r="H49" s="8">
        <v>5430.3</v>
      </c>
      <c r="I49" s="8">
        <v>3467.5</v>
      </c>
      <c r="J49" s="8">
        <v>1932.6</v>
      </c>
      <c r="K49" s="14">
        <v>188</v>
      </c>
      <c r="L49" s="8">
        <v>13240644.65</v>
      </c>
      <c r="M49" s="2">
        <v>0</v>
      </c>
      <c r="N49" s="2">
        <v>0</v>
      </c>
      <c r="O49" s="2">
        <v>0</v>
      </c>
      <c r="P49" s="8">
        <f t="shared" si="7"/>
        <v>13240644.65</v>
      </c>
      <c r="Q49" s="8">
        <f t="shared" si="6"/>
        <v>3818.4988175919252</v>
      </c>
      <c r="R49" s="2">
        <v>24736.34</v>
      </c>
      <c r="S49" s="18">
        <v>42735</v>
      </c>
    </row>
    <row r="50" spans="1:19">
      <c r="A50" s="14">
        <v>9</v>
      </c>
      <c r="B50" s="15" t="s">
        <v>59</v>
      </c>
      <c r="C50" s="14">
        <v>1974</v>
      </c>
      <c r="D50" s="14">
        <v>0</v>
      </c>
      <c r="E50" s="1" t="s">
        <v>131</v>
      </c>
      <c r="F50" s="14">
        <v>5</v>
      </c>
      <c r="G50" s="14">
        <v>8</v>
      </c>
      <c r="H50" s="8">
        <v>11032.85</v>
      </c>
      <c r="I50" s="8">
        <v>6907.35</v>
      </c>
      <c r="J50" s="8">
        <v>4275.3</v>
      </c>
      <c r="K50" s="14">
        <v>377</v>
      </c>
      <c r="L50" s="8">
        <v>12114455.800000001</v>
      </c>
      <c r="M50" s="2">
        <v>0</v>
      </c>
      <c r="N50" s="2">
        <v>0</v>
      </c>
      <c r="O50" s="2">
        <v>0</v>
      </c>
      <c r="P50" s="8">
        <f t="shared" si="7"/>
        <v>12114455.800000001</v>
      </c>
      <c r="Q50" s="8">
        <f t="shared" si="6"/>
        <v>1753.8500003619333</v>
      </c>
      <c r="R50" s="2">
        <v>24736.34</v>
      </c>
      <c r="S50" s="18">
        <v>42735</v>
      </c>
    </row>
    <row r="51" spans="1:19">
      <c r="A51" s="1">
        <v>10</v>
      </c>
      <c r="B51" s="15" t="s">
        <v>60</v>
      </c>
      <c r="C51" s="14">
        <v>1972</v>
      </c>
      <c r="D51" s="14">
        <v>0</v>
      </c>
      <c r="E51" s="1" t="s">
        <v>131</v>
      </c>
      <c r="F51" s="14">
        <v>5</v>
      </c>
      <c r="G51" s="14">
        <v>8</v>
      </c>
      <c r="H51" s="8">
        <v>10351.4</v>
      </c>
      <c r="I51" s="8">
        <v>5506.2</v>
      </c>
      <c r="J51" s="8">
        <v>3023.4</v>
      </c>
      <c r="K51" s="14">
        <v>332</v>
      </c>
      <c r="L51" s="8">
        <v>25899836.960000001</v>
      </c>
      <c r="M51" s="8">
        <f>ROUND(L51*3.75%,2)</f>
        <v>971243.89</v>
      </c>
      <c r="N51" s="8">
        <f>ROUND(L51*6.25%,2)</f>
        <v>1618739.81</v>
      </c>
      <c r="O51" s="8">
        <f>ROUND((M51+N51)*0.25,2)</f>
        <v>647495.93000000005</v>
      </c>
      <c r="P51" s="8">
        <f>ROUND(L51-(M51+N51+O51),2)</f>
        <v>22662357.329999998</v>
      </c>
      <c r="Q51" s="8">
        <f t="shared" si="6"/>
        <v>4703.7588463913407</v>
      </c>
      <c r="R51" s="2">
        <v>24736.34</v>
      </c>
      <c r="S51" s="18">
        <v>42735</v>
      </c>
    </row>
    <row r="52" spans="1:19">
      <c r="A52" s="14">
        <v>11</v>
      </c>
      <c r="B52" s="15" t="s">
        <v>61</v>
      </c>
      <c r="C52" s="14">
        <v>1974</v>
      </c>
      <c r="D52" s="14">
        <v>0</v>
      </c>
      <c r="E52" s="1" t="s">
        <v>131</v>
      </c>
      <c r="F52" s="14">
        <v>5</v>
      </c>
      <c r="G52" s="14">
        <v>8</v>
      </c>
      <c r="H52" s="8">
        <v>10935.4</v>
      </c>
      <c r="I52" s="8">
        <v>6907.4</v>
      </c>
      <c r="J52" s="8">
        <v>3339.8</v>
      </c>
      <c r="K52" s="14">
        <v>280</v>
      </c>
      <c r="L52" s="8">
        <v>4130598.19</v>
      </c>
      <c r="M52" s="2">
        <v>0</v>
      </c>
      <c r="N52" s="2">
        <v>0</v>
      </c>
      <c r="O52" s="2">
        <v>0</v>
      </c>
      <c r="P52" s="8">
        <f t="shared" ref="P52:P61" si="8">L52-(M52+N52+O52)</f>
        <v>4130598.19</v>
      </c>
      <c r="Q52" s="8">
        <f t="shared" si="6"/>
        <v>597.99608970090048</v>
      </c>
      <c r="R52" s="2">
        <v>24736.34</v>
      </c>
      <c r="S52" s="18">
        <v>42735</v>
      </c>
    </row>
    <row r="53" spans="1:19">
      <c r="A53" s="1">
        <v>12</v>
      </c>
      <c r="B53" s="15" t="s">
        <v>62</v>
      </c>
      <c r="C53" s="14">
        <v>1974</v>
      </c>
      <c r="D53" s="14">
        <v>0</v>
      </c>
      <c r="E53" s="1" t="s">
        <v>105</v>
      </c>
      <c r="F53" s="14">
        <v>5</v>
      </c>
      <c r="G53" s="14">
        <v>6</v>
      </c>
      <c r="H53" s="8">
        <v>8812.5</v>
      </c>
      <c r="I53" s="8">
        <v>4613</v>
      </c>
      <c r="J53" s="8">
        <v>2769.1</v>
      </c>
      <c r="K53" s="14">
        <v>277</v>
      </c>
      <c r="L53" s="8">
        <v>20961595.48</v>
      </c>
      <c r="M53" s="2">
        <v>0</v>
      </c>
      <c r="N53" s="2">
        <v>0</v>
      </c>
      <c r="O53" s="2">
        <v>0</v>
      </c>
      <c r="P53" s="8">
        <f t="shared" si="8"/>
        <v>20961595.48</v>
      </c>
      <c r="Q53" s="8">
        <f t="shared" si="6"/>
        <v>4544.0267678300452</v>
      </c>
      <c r="R53" s="2">
        <v>15577.35</v>
      </c>
      <c r="S53" s="18">
        <v>42735</v>
      </c>
    </row>
    <row r="54" spans="1:19">
      <c r="A54" s="14">
        <v>13</v>
      </c>
      <c r="B54" s="15" t="s">
        <v>63</v>
      </c>
      <c r="C54" s="14">
        <v>1974</v>
      </c>
      <c r="D54" s="14">
        <v>0</v>
      </c>
      <c r="E54" s="1" t="s">
        <v>105</v>
      </c>
      <c r="F54" s="14">
        <v>5</v>
      </c>
      <c r="G54" s="14">
        <v>6</v>
      </c>
      <c r="H54" s="8">
        <v>8813.4</v>
      </c>
      <c r="I54" s="8">
        <v>4643.8999999999996</v>
      </c>
      <c r="J54" s="8">
        <v>2729.6</v>
      </c>
      <c r="K54" s="14">
        <v>210</v>
      </c>
      <c r="L54" s="8">
        <v>21043993.969999999</v>
      </c>
      <c r="M54" s="2">
        <v>0</v>
      </c>
      <c r="N54" s="2">
        <v>0</v>
      </c>
      <c r="O54" s="2">
        <v>0</v>
      </c>
      <c r="P54" s="8">
        <f t="shared" si="8"/>
        <v>21043993.969999999</v>
      </c>
      <c r="Q54" s="8">
        <f t="shared" si="6"/>
        <v>4531.5346949762052</v>
      </c>
      <c r="R54" s="2">
        <v>15577.35</v>
      </c>
      <c r="S54" s="18">
        <v>42735</v>
      </c>
    </row>
    <row r="55" spans="1:19">
      <c r="A55" s="1">
        <v>14</v>
      </c>
      <c r="B55" s="15" t="s">
        <v>64</v>
      </c>
      <c r="C55" s="14">
        <v>1974</v>
      </c>
      <c r="D55" s="14">
        <v>0</v>
      </c>
      <c r="E55" s="1" t="s">
        <v>105</v>
      </c>
      <c r="F55" s="14">
        <v>5</v>
      </c>
      <c r="G55" s="14">
        <v>8</v>
      </c>
      <c r="H55" s="8">
        <v>10513.7</v>
      </c>
      <c r="I55" s="8">
        <v>5507.9</v>
      </c>
      <c r="J55" s="8">
        <v>3496.2</v>
      </c>
      <c r="K55" s="14">
        <v>324</v>
      </c>
      <c r="L55" s="8">
        <v>16094064.07</v>
      </c>
      <c r="M55" s="2">
        <v>0</v>
      </c>
      <c r="N55" s="2">
        <v>0</v>
      </c>
      <c r="O55" s="2">
        <v>0</v>
      </c>
      <c r="P55" s="8">
        <f t="shared" si="8"/>
        <v>16094064.07</v>
      </c>
      <c r="Q55" s="8">
        <f t="shared" si="6"/>
        <v>2921.9964178725108</v>
      </c>
      <c r="R55" s="2">
        <v>15577.35</v>
      </c>
      <c r="S55" s="18">
        <v>42735</v>
      </c>
    </row>
    <row r="56" spans="1:19">
      <c r="A56" s="14">
        <v>15</v>
      </c>
      <c r="B56" s="15" t="s">
        <v>50</v>
      </c>
      <c r="C56" s="14">
        <v>1974</v>
      </c>
      <c r="D56" s="14">
        <v>0</v>
      </c>
      <c r="E56" s="1" t="s">
        <v>105</v>
      </c>
      <c r="F56" s="14">
        <v>5</v>
      </c>
      <c r="G56" s="14">
        <v>4</v>
      </c>
      <c r="H56" s="8">
        <v>5497.3</v>
      </c>
      <c r="I56" s="8">
        <v>3434.8</v>
      </c>
      <c r="J56" s="8">
        <v>1858</v>
      </c>
      <c r="K56" s="14">
        <v>159</v>
      </c>
      <c r="L56" s="8">
        <v>13907553.15</v>
      </c>
      <c r="M56" s="2">
        <v>0</v>
      </c>
      <c r="N56" s="2">
        <v>0</v>
      </c>
      <c r="O56" s="2">
        <v>0</v>
      </c>
      <c r="P56" s="8">
        <f t="shared" si="8"/>
        <v>13907553.15</v>
      </c>
      <c r="Q56" s="8">
        <f t="shared" si="6"/>
        <v>4049.0139600558982</v>
      </c>
      <c r="R56" s="2">
        <v>15577.35</v>
      </c>
      <c r="S56" s="18">
        <v>42735</v>
      </c>
    </row>
    <row r="57" spans="1:19">
      <c r="A57" s="1">
        <v>16</v>
      </c>
      <c r="B57" s="15" t="s">
        <v>65</v>
      </c>
      <c r="C57" s="14">
        <v>1974</v>
      </c>
      <c r="D57" s="14">
        <v>0</v>
      </c>
      <c r="E57" s="1" t="s">
        <v>105</v>
      </c>
      <c r="F57" s="14">
        <v>5</v>
      </c>
      <c r="G57" s="14">
        <v>4</v>
      </c>
      <c r="H57" s="8">
        <v>6097.9</v>
      </c>
      <c r="I57" s="8">
        <v>3333</v>
      </c>
      <c r="J57" s="8">
        <v>1787.7</v>
      </c>
      <c r="K57" s="14">
        <v>207</v>
      </c>
      <c r="L57" s="8">
        <v>7054971.6600000001</v>
      </c>
      <c r="M57" s="2">
        <v>0</v>
      </c>
      <c r="N57" s="2">
        <v>0</v>
      </c>
      <c r="O57" s="2">
        <v>0</v>
      </c>
      <c r="P57" s="8">
        <f t="shared" si="8"/>
        <v>7054971.6600000001</v>
      </c>
      <c r="Q57" s="8">
        <f t="shared" si="6"/>
        <v>2116.7031683168316</v>
      </c>
      <c r="R57" s="2">
        <v>15577.35</v>
      </c>
      <c r="S57" s="18">
        <v>42735</v>
      </c>
    </row>
    <row r="58" spans="1:19">
      <c r="A58" s="14">
        <v>17</v>
      </c>
      <c r="B58" s="15" t="s">
        <v>66</v>
      </c>
      <c r="C58" s="14">
        <v>1974</v>
      </c>
      <c r="D58" s="14">
        <v>0</v>
      </c>
      <c r="E58" s="1" t="s">
        <v>105</v>
      </c>
      <c r="F58" s="14">
        <v>5</v>
      </c>
      <c r="G58" s="14">
        <v>4</v>
      </c>
      <c r="H58" s="8">
        <v>5421.4</v>
      </c>
      <c r="I58" s="8">
        <v>3381.3</v>
      </c>
      <c r="J58" s="8">
        <v>2102.6</v>
      </c>
      <c r="K58" s="14">
        <v>200</v>
      </c>
      <c r="L58" s="8">
        <v>19794264.210000001</v>
      </c>
      <c r="M58" s="2">
        <v>0</v>
      </c>
      <c r="N58" s="2">
        <v>0</v>
      </c>
      <c r="O58" s="2">
        <v>0</v>
      </c>
      <c r="P58" s="8">
        <f t="shared" si="8"/>
        <v>19794264.210000001</v>
      </c>
      <c r="Q58" s="8">
        <f t="shared" si="6"/>
        <v>5854.0396326856535</v>
      </c>
      <c r="R58" s="2">
        <v>15577.35</v>
      </c>
      <c r="S58" s="18">
        <v>42735</v>
      </c>
    </row>
    <row r="59" spans="1:19">
      <c r="A59" s="1">
        <v>18</v>
      </c>
      <c r="B59" s="15" t="s">
        <v>67</v>
      </c>
      <c r="C59" s="14">
        <v>1974</v>
      </c>
      <c r="D59" s="14">
        <v>0</v>
      </c>
      <c r="E59" s="1" t="s">
        <v>105</v>
      </c>
      <c r="F59" s="14">
        <v>5</v>
      </c>
      <c r="G59" s="14">
        <v>4</v>
      </c>
      <c r="H59" s="8">
        <v>6320.7</v>
      </c>
      <c r="I59" s="8">
        <v>3276.2</v>
      </c>
      <c r="J59" s="8">
        <v>1954</v>
      </c>
      <c r="K59" s="14">
        <v>180</v>
      </c>
      <c r="L59" s="8">
        <v>9582633.6500000004</v>
      </c>
      <c r="M59" s="2">
        <v>0</v>
      </c>
      <c r="N59" s="2">
        <v>0</v>
      </c>
      <c r="O59" s="2">
        <v>0</v>
      </c>
      <c r="P59" s="8">
        <f t="shared" si="8"/>
        <v>9582633.6500000004</v>
      </c>
      <c r="Q59" s="8">
        <f t="shared" si="6"/>
        <v>2924.923280019535</v>
      </c>
      <c r="R59" s="2">
        <v>15577.35</v>
      </c>
      <c r="S59" s="18">
        <v>42735</v>
      </c>
    </row>
    <row r="60" spans="1:19">
      <c r="A60" s="14">
        <v>19</v>
      </c>
      <c r="B60" s="15" t="s">
        <v>68</v>
      </c>
      <c r="C60" s="14">
        <v>1974</v>
      </c>
      <c r="D60" s="14">
        <v>0</v>
      </c>
      <c r="E60" s="1" t="s">
        <v>105</v>
      </c>
      <c r="F60" s="14">
        <v>5</v>
      </c>
      <c r="G60" s="14">
        <v>4</v>
      </c>
      <c r="H60" s="8">
        <v>6323.4</v>
      </c>
      <c r="I60" s="8">
        <v>3258.5</v>
      </c>
      <c r="J60" s="8">
        <v>2029.2</v>
      </c>
      <c r="K60" s="14">
        <v>226</v>
      </c>
      <c r="L60" s="8">
        <v>18251091.670000002</v>
      </c>
      <c r="M60" s="2">
        <v>0</v>
      </c>
      <c r="N60" s="2">
        <v>0</v>
      </c>
      <c r="O60" s="2">
        <v>0</v>
      </c>
      <c r="P60" s="8">
        <f t="shared" si="8"/>
        <v>18251091.670000002</v>
      </c>
      <c r="Q60" s="8">
        <f t="shared" si="6"/>
        <v>5601.0715574650922</v>
      </c>
      <c r="R60" s="2">
        <v>15577.35</v>
      </c>
      <c r="S60" s="18">
        <v>42735</v>
      </c>
    </row>
    <row r="61" spans="1:19">
      <c r="A61" s="1">
        <v>20</v>
      </c>
      <c r="B61" s="15" t="s">
        <v>69</v>
      </c>
      <c r="C61" s="14">
        <v>1974</v>
      </c>
      <c r="D61" s="14">
        <v>0</v>
      </c>
      <c r="E61" s="1" t="s">
        <v>105</v>
      </c>
      <c r="F61" s="14">
        <v>5</v>
      </c>
      <c r="G61" s="14">
        <v>4</v>
      </c>
      <c r="H61" s="8">
        <v>6366</v>
      </c>
      <c r="I61" s="8">
        <v>3313.4</v>
      </c>
      <c r="J61" s="8">
        <v>2087</v>
      </c>
      <c r="K61" s="14">
        <v>210</v>
      </c>
      <c r="L61" s="8">
        <v>9679714.4399999995</v>
      </c>
      <c r="M61" s="2">
        <v>0</v>
      </c>
      <c r="N61" s="2">
        <v>0</v>
      </c>
      <c r="O61" s="2">
        <v>0</v>
      </c>
      <c r="P61" s="8">
        <f t="shared" si="8"/>
        <v>9679714.4399999995</v>
      </c>
      <c r="Q61" s="8">
        <f t="shared" si="6"/>
        <v>2921.384209573248</v>
      </c>
      <c r="R61" s="2">
        <v>15577.35</v>
      </c>
      <c r="S61" s="18">
        <v>42735</v>
      </c>
    </row>
    <row r="62" spans="1:19">
      <c r="A62" s="14">
        <v>21</v>
      </c>
      <c r="B62" s="15" t="s">
        <v>71</v>
      </c>
      <c r="C62" s="1">
        <v>1973</v>
      </c>
      <c r="D62" s="14">
        <v>0</v>
      </c>
      <c r="E62" s="1" t="s">
        <v>131</v>
      </c>
      <c r="F62" s="1">
        <v>5</v>
      </c>
      <c r="G62" s="6">
        <v>4</v>
      </c>
      <c r="H62" s="8">
        <v>5391.4</v>
      </c>
      <c r="I62" s="8">
        <v>3408.5</v>
      </c>
      <c r="J62" s="8">
        <v>2300</v>
      </c>
      <c r="K62" s="14">
        <v>194</v>
      </c>
      <c r="L62" s="8">
        <v>14884214.630000001</v>
      </c>
      <c r="M62" s="8">
        <f>ROUND(L62*3.75%,2)</f>
        <v>558158.05000000005</v>
      </c>
      <c r="N62" s="8">
        <f>ROUND(L62*6.25%,2)</f>
        <v>930263.41</v>
      </c>
      <c r="O62" s="8">
        <f>ROUND((M62+N62)*0.25,2)</f>
        <v>372105.37</v>
      </c>
      <c r="P62" s="8">
        <f>ROUND(L62-(M62+N62+O62),2)</f>
        <v>13023687.800000001</v>
      </c>
      <c r="Q62" s="8">
        <f t="shared" si="6"/>
        <v>4366.793202288397</v>
      </c>
      <c r="R62" s="2">
        <v>24736.34</v>
      </c>
      <c r="S62" s="18">
        <v>42735</v>
      </c>
    </row>
    <row r="63" spans="1:19">
      <c r="A63" s="1">
        <v>22</v>
      </c>
      <c r="B63" s="15" t="s">
        <v>73</v>
      </c>
      <c r="C63" s="14">
        <v>1974</v>
      </c>
      <c r="D63" s="14">
        <v>0</v>
      </c>
      <c r="E63" s="1" t="s">
        <v>105</v>
      </c>
      <c r="F63" s="14">
        <v>5</v>
      </c>
      <c r="G63" s="14">
        <v>4</v>
      </c>
      <c r="H63" s="8">
        <v>6368.85</v>
      </c>
      <c r="I63" s="8">
        <v>3356.95</v>
      </c>
      <c r="J63" s="8">
        <v>1891.2</v>
      </c>
      <c r="K63" s="14">
        <v>207</v>
      </c>
      <c r="L63" s="8">
        <v>3906889.94</v>
      </c>
      <c r="M63" s="2">
        <v>0</v>
      </c>
      <c r="N63" s="2">
        <v>0</v>
      </c>
      <c r="O63" s="2">
        <v>0</v>
      </c>
      <c r="P63" s="8">
        <f>L63-(M63+N63+O63)</f>
        <v>3906889.94</v>
      </c>
      <c r="Q63" s="8">
        <f t="shared" si="6"/>
        <v>1163.8213080325891</v>
      </c>
      <c r="R63" s="2">
        <v>15577.35</v>
      </c>
      <c r="S63" s="18">
        <v>42735</v>
      </c>
    </row>
    <row r="64" spans="1:19">
      <c r="A64" s="14">
        <v>23</v>
      </c>
      <c r="B64" s="15" t="s">
        <v>76</v>
      </c>
      <c r="C64" s="14">
        <v>1974</v>
      </c>
      <c r="D64" s="14">
        <v>0</v>
      </c>
      <c r="E64" s="1" t="s">
        <v>45</v>
      </c>
      <c r="F64" s="14">
        <v>5</v>
      </c>
      <c r="G64" s="14">
        <v>8</v>
      </c>
      <c r="H64" s="8">
        <v>11558.91</v>
      </c>
      <c r="I64" s="8">
        <v>6153.11</v>
      </c>
      <c r="J64" s="8">
        <v>3438.1</v>
      </c>
      <c r="K64" s="14">
        <v>319</v>
      </c>
      <c r="L64" s="8">
        <v>23087036.280000001</v>
      </c>
      <c r="M64" s="2">
        <v>0</v>
      </c>
      <c r="N64" s="2">
        <v>0</v>
      </c>
      <c r="O64" s="2">
        <v>0</v>
      </c>
      <c r="P64" s="8">
        <f>L64-(M64+N64+O64)</f>
        <v>23087036.280000001</v>
      </c>
      <c r="Q64" s="8">
        <f t="shared" si="6"/>
        <v>3752.0922395341545</v>
      </c>
      <c r="R64" s="2">
        <v>24736.34</v>
      </c>
      <c r="S64" s="18">
        <v>42735</v>
      </c>
    </row>
    <row r="65" spans="1:19">
      <c r="A65" s="1">
        <v>24</v>
      </c>
      <c r="B65" s="15" t="s">
        <v>78</v>
      </c>
      <c r="C65" s="14">
        <v>1973</v>
      </c>
      <c r="D65" s="14">
        <v>0</v>
      </c>
      <c r="E65" s="1" t="s">
        <v>105</v>
      </c>
      <c r="F65" s="14">
        <v>5</v>
      </c>
      <c r="G65" s="14">
        <v>4</v>
      </c>
      <c r="H65" s="8">
        <v>6342.2</v>
      </c>
      <c r="I65" s="8">
        <v>3321.4</v>
      </c>
      <c r="J65" s="8">
        <v>1894</v>
      </c>
      <c r="K65" s="14">
        <v>209</v>
      </c>
      <c r="L65" s="8">
        <v>7339837.71</v>
      </c>
      <c r="M65" s="8">
        <f>ROUND(L65*3.75%,2)</f>
        <v>275243.90999999997</v>
      </c>
      <c r="N65" s="8">
        <f>ROUND(L65*6.25%,2)</f>
        <v>458739.86</v>
      </c>
      <c r="O65" s="8">
        <f>ROUND((M65+N65)*0.25,2)</f>
        <v>183495.94</v>
      </c>
      <c r="P65" s="8">
        <f>ROUND(L65-(M65+N65+O65),2)</f>
        <v>6422358</v>
      </c>
      <c r="Q65" s="8">
        <f t="shared" si="6"/>
        <v>2209.8626211838382</v>
      </c>
      <c r="R65" s="2">
        <v>15577.35</v>
      </c>
      <c r="S65" s="18">
        <v>42735</v>
      </c>
    </row>
    <row r="66" spans="1:19">
      <c r="A66" s="14">
        <v>25</v>
      </c>
      <c r="B66" s="15" t="s">
        <v>81</v>
      </c>
      <c r="C66" s="14">
        <v>1974</v>
      </c>
      <c r="D66" s="14">
        <v>0</v>
      </c>
      <c r="E66" s="1" t="s">
        <v>105</v>
      </c>
      <c r="F66" s="14">
        <v>5</v>
      </c>
      <c r="G66" s="14">
        <v>4</v>
      </c>
      <c r="H66" s="8">
        <v>5224.7</v>
      </c>
      <c r="I66" s="8">
        <v>2622.1</v>
      </c>
      <c r="J66" s="8">
        <v>1716.4</v>
      </c>
      <c r="K66" s="14">
        <v>181</v>
      </c>
      <c r="L66" s="8">
        <v>3651154.21</v>
      </c>
      <c r="M66" s="2">
        <v>0</v>
      </c>
      <c r="N66" s="2">
        <v>0</v>
      </c>
      <c r="O66" s="2">
        <v>0</v>
      </c>
      <c r="P66" s="8">
        <f>L66-(M66+N66+O66)</f>
        <v>3651154.21</v>
      </c>
      <c r="Q66" s="8">
        <f t="shared" si="6"/>
        <v>1392.45421990008</v>
      </c>
      <c r="R66" s="2">
        <v>15577.35</v>
      </c>
      <c r="S66" s="18">
        <v>42735</v>
      </c>
    </row>
    <row r="67" spans="1:19">
      <c r="A67" s="1">
        <v>26</v>
      </c>
      <c r="B67" s="15" t="s">
        <v>82</v>
      </c>
      <c r="C67" s="14">
        <v>1974</v>
      </c>
      <c r="D67" s="14">
        <v>0</v>
      </c>
      <c r="E67" s="1" t="s">
        <v>45</v>
      </c>
      <c r="F67" s="14">
        <v>5</v>
      </c>
      <c r="G67" s="14">
        <v>8</v>
      </c>
      <c r="H67" s="8">
        <v>11581.75</v>
      </c>
      <c r="I67" s="8">
        <v>6122.6</v>
      </c>
      <c r="J67" s="8">
        <v>3820.3</v>
      </c>
      <c r="K67" s="14">
        <v>347</v>
      </c>
      <c r="L67" s="8">
        <v>24455718.440000001</v>
      </c>
      <c r="M67" s="2">
        <v>0</v>
      </c>
      <c r="N67" s="2">
        <v>0</v>
      </c>
      <c r="O67" s="2">
        <v>0</v>
      </c>
      <c r="P67" s="8">
        <f>L67-(M67+N67+O67)</f>
        <v>24455718.440000001</v>
      </c>
      <c r="Q67" s="8">
        <f t="shared" si="6"/>
        <v>3994.3354849247053</v>
      </c>
      <c r="R67" s="2">
        <v>24736.34</v>
      </c>
      <c r="S67" s="18">
        <v>42735</v>
      </c>
    </row>
    <row r="68" spans="1:19">
      <c r="A68" s="14">
        <v>27</v>
      </c>
      <c r="B68" s="15" t="s">
        <v>85</v>
      </c>
      <c r="C68" s="14">
        <v>1972</v>
      </c>
      <c r="D68" s="14">
        <v>0</v>
      </c>
      <c r="E68" s="1" t="s">
        <v>105</v>
      </c>
      <c r="F68" s="14">
        <v>5</v>
      </c>
      <c r="G68" s="14">
        <v>4</v>
      </c>
      <c r="H68" s="8">
        <v>6608.5</v>
      </c>
      <c r="I68" s="8">
        <v>3541.5</v>
      </c>
      <c r="J68" s="8">
        <v>2064.4</v>
      </c>
      <c r="K68" s="14">
        <v>188</v>
      </c>
      <c r="L68" s="8">
        <v>13801007.59</v>
      </c>
      <c r="M68" s="8">
        <f>ROUND(L68*3.75%,2)</f>
        <v>517537.78</v>
      </c>
      <c r="N68" s="8">
        <f>ROUND(L68*6.25%,2)</f>
        <v>862562.97</v>
      </c>
      <c r="O68" s="8">
        <f>ROUND((M68+N68)*0.25,2)</f>
        <v>345025.19</v>
      </c>
      <c r="P68" s="8">
        <f>ROUND(L68-(M68+N68+O68),2)</f>
        <v>12075881.65</v>
      </c>
      <c r="Q68" s="8">
        <f t="shared" si="6"/>
        <v>3896.9384695750387</v>
      </c>
      <c r="R68" s="2">
        <v>15577.35</v>
      </c>
      <c r="S68" s="18">
        <v>42735</v>
      </c>
    </row>
    <row r="69" spans="1:19">
      <c r="A69" s="1">
        <v>28</v>
      </c>
      <c r="B69" s="15" t="s">
        <v>86</v>
      </c>
      <c r="C69" s="14">
        <v>1974</v>
      </c>
      <c r="D69" s="14">
        <v>0</v>
      </c>
      <c r="E69" s="1" t="s">
        <v>45</v>
      </c>
      <c r="F69" s="14">
        <v>9</v>
      </c>
      <c r="G69" s="14">
        <v>1</v>
      </c>
      <c r="H69" s="8">
        <v>3506</v>
      </c>
      <c r="I69" s="8">
        <v>2246.6</v>
      </c>
      <c r="J69" s="8">
        <v>1340.5</v>
      </c>
      <c r="K69" s="14">
        <v>98</v>
      </c>
      <c r="L69" s="8">
        <v>10019403.720000001</v>
      </c>
      <c r="M69" s="2">
        <v>0</v>
      </c>
      <c r="N69" s="2">
        <v>0</v>
      </c>
      <c r="O69" s="2">
        <v>0</v>
      </c>
      <c r="P69" s="8">
        <f>L69-(M69+N69+O69)</f>
        <v>10019403.720000001</v>
      </c>
      <c r="Q69" s="8">
        <f t="shared" si="6"/>
        <v>4459.8075847948012</v>
      </c>
      <c r="R69" s="8">
        <v>25690.240000000002</v>
      </c>
      <c r="S69" s="18">
        <v>42735</v>
      </c>
    </row>
    <row r="70" spans="1:19">
      <c r="A70" s="14">
        <v>29</v>
      </c>
      <c r="B70" s="15" t="s">
        <v>87</v>
      </c>
      <c r="C70" s="14">
        <v>1974</v>
      </c>
      <c r="D70" s="14">
        <v>0</v>
      </c>
      <c r="E70" s="14" t="s">
        <v>48</v>
      </c>
      <c r="F70" s="14">
        <v>9</v>
      </c>
      <c r="G70" s="14">
        <v>1</v>
      </c>
      <c r="H70" s="8">
        <v>3470</v>
      </c>
      <c r="I70" s="8">
        <v>2194.9</v>
      </c>
      <c r="J70" s="8">
        <v>1351.8</v>
      </c>
      <c r="K70" s="14">
        <v>94</v>
      </c>
      <c r="L70" s="8">
        <v>10023019.92</v>
      </c>
      <c r="M70" s="2">
        <v>0</v>
      </c>
      <c r="N70" s="2">
        <v>0</v>
      </c>
      <c r="O70" s="2">
        <v>0</v>
      </c>
      <c r="P70" s="8">
        <f>L70-(M70+N70+O70)</f>
        <v>10023019.92</v>
      </c>
      <c r="Q70" s="8">
        <f t="shared" si="6"/>
        <v>4566.5041323067107</v>
      </c>
      <c r="R70" s="8">
        <v>25690.240000000002</v>
      </c>
      <c r="S70" s="18">
        <v>42735</v>
      </c>
    </row>
    <row r="71" spans="1:19">
      <c r="A71" s="1">
        <v>30</v>
      </c>
      <c r="B71" s="15" t="s">
        <v>89</v>
      </c>
      <c r="C71" s="14">
        <v>1973</v>
      </c>
      <c r="D71" s="14">
        <v>0</v>
      </c>
      <c r="E71" s="1" t="s">
        <v>131</v>
      </c>
      <c r="F71" s="14">
        <v>5</v>
      </c>
      <c r="G71" s="14">
        <v>4</v>
      </c>
      <c r="H71" s="8">
        <v>5449.7</v>
      </c>
      <c r="I71" s="8">
        <v>3426.5</v>
      </c>
      <c r="J71" s="8">
        <v>2102</v>
      </c>
      <c r="K71" s="14">
        <v>209</v>
      </c>
      <c r="L71" s="8">
        <v>16406170.960000001</v>
      </c>
      <c r="M71" s="8">
        <f>ROUND(L71*3.75%,2)</f>
        <v>615231.41</v>
      </c>
      <c r="N71" s="8">
        <f>ROUND(L71*6.25%,2)</f>
        <v>1025385.69</v>
      </c>
      <c r="O71" s="8">
        <f>ROUND((M71+N71)*0.25,2)</f>
        <v>410154.28</v>
      </c>
      <c r="P71" s="8">
        <f>ROUND(L71-(M71+N71+O71),2)</f>
        <v>14355399.58</v>
      </c>
      <c r="Q71" s="8">
        <f t="shared" si="6"/>
        <v>4788.0259623522552</v>
      </c>
      <c r="R71" s="2">
        <v>24736.34</v>
      </c>
      <c r="S71" s="18">
        <v>42735</v>
      </c>
    </row>
    <row r="72" spans="1:19">
      <c r="A72" s="14">
        <v>31</v>
      </c>
      <c r="B72" s="15" t="s">
        <v>90</v>
      </c>
      <c r="C72" s="14">
        <v>1973</v>
      </c>
      <c r="D72" s="14">
        <v>0</v>
      </c>
      <c r="E72" s="1" t="s">
        <v>131</v>
      </c>
      <c r="F72" s="14">
        <v>5</v>
      </c>
      <c r="G72" s="14">
        <v>8</v>
      </c>
      <c r="H72" s="8">
        <v>10917.6</v>
      </c>
      <c r="I72" s="8">
        <v>6874.6</v>
      </c>
      <c r="J72" s="8">
        <v>4067.3</v>
      </c>
      <c r="K72" s="14">
        <v>333</v>
      </c>
      <c r="L72" s="8">
        <v>31292721.969999999</v>
      </c>
      <c r="M72" s="8">
        <f>ROUND(L72*3.75%,2)</f>
        <v>1173477.07</v>
      </c>
      <c r="N72" s="8">
        <f>ROUND(L72*6.25%,2)</f>
        <v>1955795.12</v>
      </c>
      <c r="O72" s="8">
        <f>ROUND((M72+N72)*0.25,2)</f>
        <v>782318.05</v>
      </c>
      <c r="P72" s="8">
        <f>ROUND(L72-(M72+N72+O72),2)</f>
        <v>27381131.73</v>
      </c>
      <c r="Q72" s="8">
        <f t="shared" si="6"/>
        <v>4551.9334899485057</v>
      </c>
      <c r="R72" s="2">
        <v>24736.34</v>
      </c>
      <c r="S72" s="18">
        <v>42735</v>
      </c>
    </row>
    <row r="73" spans="1:19">
      <c r="A73" s="1">
        <v>32</v>
      </c>
      <c r="B73" s="15" t="s">
        <v>91</v>
      </c>
      <c r="C73" s="14">
        <v>1974</v>
      </c>
      <c r="D73" s="14">
        <v>0</v>
      </c>
      <c r="E73" s="1" t="s">
        <v>131</v>
      </c>
      <c r="F73" s="14">
        <v>5</v>
      </c>
      <c r="G73" s="14">
        <v>4</v>
      </c>
      <c r="H73" s="8">
        <v>5473.5</v>
      </c>
      <c r="I73" s="8">
        <v>3421.1</v>
      </c>
      <c r="J73" s="8">
        <v>2104.6</v>
      </c>
      <c r="K73" s="14">
        <v>208</v>
      </c>
      <c r="L73" s="8">
        <v>8939699.9499999993</v>
      </c>
      <c r="M73" s="2">
        <v>0</v>
      </c>
      <c r="N73" s="2">
        <v>0</v>
      </c>
      <c r="O73" s="2">
        <v>0</v>
      </c>
      <c r="P73" s="8">
        <f>L73-(M73+N73+O73)</f>
        <v>8939699.9499999993</v>
      </c>
      <c r="Q73" s="8">
        <f t="shared" si="6"/>
        <v>2613.1068808278037</v>
      </c>
      <c r="R73" s="2">
        <v>24736.34</v>
      </c>
      <c r="S73" s="18">
        <v>42735</v>
      </c>
    </row>
    <row r="74" spans="1:19">
      <c r="A74" s="14">
        <v>33</v>
      </c>
      <c r="B74" s="15" t="s">
        <v>92</v>
      </c>
      <c r="C74" s="14">
        <v>1972</v>
      </c>
      <c r="D74" s="14">
        <v>0</v>
      </c>
      <c r="E74" s="1" t="s">
        <v>105</v>
      </c>
      <c r="F74" s="14">
        <v>5</v>
      </c>
      <c r="G74" s="14">
        <v>4</v>
      </c>
      <c r="H74" s="8">
        <v>6622</v>
      </c>
      <c r="I74" s="8">
        <v>3549.6</v>
      </c>
      <c r="J74" s="8">
        <v>2080.4</v>
      </c>
      <c r="K74" s="14">
        <v>218</v>
      </c>
      <c r="L74" s="8">
        <v>14255885.619999999</v>
      </c>
      <c r="M74" s="8">
        <f>ROUND(L74*3.75%,2)</f>
        <v>534595.71</v>
      </c>
      <c r="N74" s="8">
        <f>ROUND(L74*6.25%,2)</f>
        <v>890992.85</v>
      </c>
      <c r="O74" s="8">
        <f>ROUND((M74+N74)*0.25,2)</f>
        <v>356397.14</v>
      </c>
      <c r="P74" s="8">
        <f>ROUND(L74-(M74+N74+O74),2)</f>
        <v>12473899.92</v>
      </c>
      <c r="Q74" s="8">
        <f t="shared" si="6"/>
        <v>4016.1949571782734</v>
      </c>
      <c r="R74" s="2">
        <v>15577.35</v>
      </c>
      <c r="S74" s="18">
        <v>42735</v>
      </c>
    </row>
    <row r="75" spans="1:19">
      <c r="A75" s="1">
        <v>34</v>
      </c>
      <c r="B75" s="15" t="s">
        <v>93</v>
      </c>
      <c r="C75" s="14">
        <v>1972</v>
      </c>
      <c r="D75" s="14">
        <v>0</v>
      </c>
      <c r="E75" s="1" t="s">
        <v>105</v>
      </c>
      <c r="F75" s="14">
        <v>5</v>
      </c>
      <c r="G75" s="14">
        <v>4</v>
      </c>
      <c r="H75" s="8">
        <v>6607.6</v>
      </c>
      <c r="I75" s="8">
        <v>3547.3</v>
      </c>
      <c r="J75" s="8">
        <v>2127.3000000000002</v>
      </c>
      <c r="K75" s="14">
        <v>216</v>
      </c>
      <c r="L75" s="8">
        <v>12927191.939999999</v>
      </c>
      <c r="M75" s="2">
        <f>ROUND(L75*3.75%,2)</f>
        <v>484769.7</v>
      </c>
      <c r="N75" s="2">
        <f>ROUND(L75*6.25%,2)</f>
        <v>807949.5</v>
      </c>
      <c r="O75" s="2">
        <f>ROUND((M75+N75)*0.25,2)</f>
        <v>323179.8</v>
      </c>
      <c r="P75" s="8">
        <f>ROUND(L75-(M75+N75+O75),2)</f>
        <v>11311292.939999999</v>
      </c>
      <c r="Q75" s="8">
        <f t="shared" si="6"/>
        <v>3644.2341893834746</v>
      </c>
      <c r="R75" s="2">
        <v>15577.35</v>
      </c>
      <c r="S75" s="18">
        <v>42735</v>
      </c>
    </row>
    <row r="76" spans="1:19">
      <c r="A76" s="14">
        <v>35</v>
      </c>
      <c r="B76" s="15" t="s">
        <v>94</v>
      </c>
      <c r="C76" s="14">
        <v>1972</v>
      </c>
      <c r="D76" s="14">
        <v>0</v>
      </c>
      <c r="E76" s="1" t="s">
        <v>131</v>
      </c>
      <c r="F76" s="14">
        <v>5</v>
      </c>
      <c r="G76" s="14">
        <v>8</v>
      </c>
      <c r="H76" s="8">
        <v>10934.05</v>
      </c>
      <c r="I76" s="8">
        <v>6875.85</v>
      </c>
      <c r="J76" s="8">
        <v>3973.7</v>
      </c>
      <c r="K76" s="14">
        <v>337</v>
      </c>
      <c r="L76" s="8">
        <v>20532893.129999999</v>
      </c>
      <c r="M76" s="2">
        <f>ROUND(L76*3.75%,2)</f>
        <v>769983.49</v>
      </c>
      <c r="N76" s="2">
        <f>ROUND(L76*6.25%,2)</f>
        <v>1283305.82</v>
      </c>
      <c r="O76" s="2">
        <f>ROUND((M76+N76)*0.25,2)</f>
        <v>513322.33</v>
      </c>
      <c r="P76" s="8">
        <f>ROUND(L76-(M76+N76+O76),2)</f>
        <v>17966281.489999998</v>
      </c>
      <c r="Q76" s="8">
        <f t="shared" si="6"/>
        <v>2986.2334300486482</v>
      </c>
      <c r="R76" s="2">
        <v>24736.34</v>
      </c>
      <c r="S76" s="18">
        <v>42735</v>
      </c>
    </row>
    <row r="77" spans="1:19">
      <c r="A77" s="1">
        <v>36</v>
      </c>
      <c r="B77" s="15" t="s">
        <v>95</v>
      </c>
      <c r="C77" s="14">
        <v>1974</v>
      </c>
      <c r="D77" s="14">
        <v>0</v>
      </c>
      <c r="E77" s="1" t="s">
        <v>105</v>
      </c>
      <c r="F77" s="14">
        <v>5</v>
      </c>
      <c r="G77" s="14">
        <v>4</v>
      </c>
      <c r="H77" s="8">
        <v>6319.1</v>
      </c>
      <c r="I77" s="8">
        <v>3317.8</v>
      </c>
      <c r="J77" s="8">
        <v>1937.7</v>
      </c>
      <c r="K77" s="14">
        <v>196</v>
      </c>
      <c r="L77" s="8">
        <v>2636922.0699999998</v>
      </c>
      <c r="M77" s="2">
        <v>0</v>
      </c>
      <c r="N77" s="2">
        <v>0</v>
      </c>
      <c r="O77" s="2">
        <v>0</v>
      </c>
      <c r="P77" s="8">
        <f>L77-(M77+N77+O77)</f>
        <v>2636922.0699999998</v>
      </c>
      <c r="Q77" s="8">
        <f t="shared" si="6"/>
        <v>794.78029718488142</v>
      </c>
      <c r="R77" s="2">
        <v>15577.35</v>
      </c>
      <c r="S77" s="18">
        <v>42735</v>
      </c>
    </row>
    <row r="78" spans="1:19">
      <c r="A78" s="14">
        <v>37</v>
      </c>
      <c r="B78" s="15" t="s">
        <v>99</v>
      </c>
      <c r="C78" s="14">
        <v>1974</v>
      </c>
      <c r="D78" s="14">
        <v>0</v>
      </c>
      <c r="E78" s="1" t="s">
        <v>131</v>
      </c>
      <c r="F78" s="14">
        <v>5</v>
      </c>
      <c r="G78" s="14">
        <v>4</v>
      </c>
      <c r="H78" s="8">
        <v>5393.9</v>
      </c>
      <c r="I78" s="8">
        <v>3388.1</v>
      </c>
      <c r="J78" s="8">
        <v>1824.1</v>
      </c>
      <c r="K78" s="14">
        <v>164</v>
      </c>
      <c r="L78" s="8">
        <v>12061801</v>
      </c>
      <c r="M78" s="2">
        <v>0</v>
      </c>
      <c r="N78" s="2">
        <v>0</v>
      </c>
      <c r="O78" s="2">
        <v>0</v>
      </c>
      <c r="P78" s="8">
        <f>L78-(M78+N78+O78)</f>
        <v>12061801</v>
      </c>
      <c r="Q78" s="8">
        <f t="shared" si="6"/>
        <v>3560.0486998612791</v>
      </c>
      <c r="R78" s="2">
        <v>24736.34</v>
      </c>
      <c r="S78" s="18">
        <v>42735</v>
      </c>
    </row>
    <row r="79" spans="1:19">
      <c r="A79" s="1">
        <v>38</v>
      </c>
      <c r="B79" s="15" t="s">
        <v>100</v>
      </c>
      <c r="C79" s="14">
        <v>1973</v>
      </c>
      <c r="D79" s="14">
        <v>0</v>
      </c>
      <c r="E79" s="1" t="s">
        <v>131</v>
      </c>
      <c r="F79" s="14">
        <v>2</v>
      </c>
      <c r="G79" s="14">
        <v>2</v>
      </c>
      <c r="H79" s="8">
        <v>478.4</v>
      </c>
      <c r="I79" s="8">
        <v>348.3</v>
      </c>
      <c r="J79" s="8">
        <v>192.2</v>
      </c>
      <c r="K79" s="14">
        <v>39</v>
      </c>
      <c r="L79" s="8">
        <v>1965783.6</v>
      </c>
      <c r="M79" s="2">
        <f>ROUND(L79*3.75%,2)</f>
        <v>73716.89</v>
      </c>
      <c r="N79" s="2">
        <f>ROUND(L79*6.25%,2)</f>
        <v>122861.48</v>
      </c>
      <c r="O79" s="2">
        <f>ROUND((M79+N79)*0.25,2)</f>
        <v>49144.59</v>
      </c>
      <c r="P79" s="8">
        <f>ROUND(L79-(M79+N79+O79),2)</f>
        <v>1720060.64</v>
      </c>
      <c r="Q79" s="8">
        <f t="shared" si="6"/>
        <v>5643.937984496124</v>
      </c>
      <c r="R79" s="2">
        <v>24736.34</v>
      </c>
      <c r="S79" s="18">
        <v>42735</v>
      </c>
    </row>
    <row r="80" spans="1:19" ht="24">
      <c r="A80" s="14">
        <v>39</v>
      </c>
      <c r="B80" s="15" t="s">
        <v>102</v>
      </c>
      <c r="C80" s="14">
        <v>1973</v>
      </c>
      <c r="D80" s="14">
        <v>0</v>
      </c>
      <c r="E80" s="1" t="s">
        <v>131</v>
      </c>
      <c r="F80" s="14">
        <v>5</v>
      </c>
      <c r="G80" s="14">
        <v>6</v>
      </c>
      <c r="H80" s="8">
        <v>8832.2000000000007</v>
      </c>
      <c r="I80" s="8">
        <v>4726.3</v>
      </c>
      <c r="J80" s="8">
        <v>2826.4</v>
      </c>
      <c r="K80" s="14">
        <v>315</v>
      </c>
      <c r="L80" s="8">
        <v>18782752.199999999</v>
      </c>
      <c r="M80" s="2">
        <v>741507.14</v>
      </c>
      <c r="N80" s="2">
        <v>1136768.08</v>
      </c>
      <c r="O80" s="2">
        <f>ROUND((M80+N80)*0.25,2)</f>
        <v>469568.81</v>
      </c>
      <c r="P80" s="8">
        <f>ROUND(L80-(M80+N80+O80),2)</f>
        <v>16434908.17</v>
      </c>
      <c r="Q80" s="8">
        <f t="shared" si="6"/>
        <v>3974.0922497513907</v>
      </c>
      <c r="R80" s="2">
        <v>24736.34</v>
      </c>
      <c r="S80" s="18">
        <v>42735</v>
      </c>
    </row>
    <row r="81" spans="1:19" ht="24">
      <c r="A81" s="1">
        <v>40</v>
      </c>
      <c r="B81" s="15" t="s">
        <v>103</v>
      </c>
      <c r="C81" s="14">
        <v>1973</v>
      </c>
      <c r="D81" s="14">
        <v>0</v>
      </c>
      <c r="E81" s="1" t="s">
        <v>131</v>
      </c>
      <c r="F81" s="14">
        <v>5</v>
      </c>
      <c r="G81" s="14">
        <v>6</v>
      </c>
      <c r="H81" s="8">
        <v>8824.2999999999993</v>
      </c>
      <c r="I81" s="8">
        <v>4732.8999999999996</v>
      </c>
      <c r="J81" s="8">
        <v>2841.41</v>
      </c>
      <c r="K81" s="14">
        <v>266</v>
      </c>
      <c r="L81" s="8">
        <v>12052147.16</v>
      </c>
      <c r="M81" s="2">
        <f>ROUND(L81*3.75%,2)</f>
        <v>451955.52</v>
      </c>
      <c r="N81" s="2">
        <f>ROUND(L81*6.25%,2)</f>
        <v>753259.2</v>
      </c>
      <c r="O81" s="2">
        <f>ROUND((M81+N81)*0.25,2)</f>
        <v>301303.67999999999</v>
      </c>
      <c r="P81" s="8">
        <f>ROUND(L81-(M81+N81+O81),2)</f>
        <v>10545628.76</v>
      </c>
      <c r="Q81" s="8">
        <f t="shared" si="6"/>
        <v>2546.4613999873231</v>
      </c>
      <c r="R81" s="2">
        <v>24736.34</v>
      </c>
      <c r="S81" s="18">
        <v>42735</v>
      </c>
    </row>
    <row r="82" spans="1:19" ht="24.75">
      <c r="A82" s="14">
        <v>41</v>
      </c>
      <c r="B82" s="19" t="s">
        <v>104</v>
      </c>
      <c r="C82" s="14">
        <v>1973</v>
      </c>
      <c r="D82" s="14">
        <v>0</v>
      </c>
      <c r="E82" s="1" t="s">
        <v>131</v>
      </c>
      <c r="F82" s="14">
        <v>5</v>
      </c>
      <c r="G82" s="14">
        <v>4</v>
      </c>
      <c r="H82" s="8">
        <v>5626.6</v>
      </c>
      <c r="I82" s="8">
        <v>3437</v>
      </c>
      <c r="J82" s="8">
        <v>2125.6</v>
      </c>
      <c r="K82" s="14">
        <v>167</v>
      </c>
      <c r="L82" s="8">
        <v>10126767.529999999</v>
      </c>
      <c r="M82" s="2">
        <v>0</v>
      </c>
      <c r="N82" s="2">
        <v>0</v>
      </c>
      <c r="O82" s="2">
        <v>0</v>
      </c>
      <c r="P82" s="8">
        <f>ROUND(L82-(M82+N82+O82),2)</f>
        <v>10126767.529999999</v>
      </c>
      <c r="Q82" s="8">
        <f t="shared" si="6"/>
        <v>2946.3973028804189</v>
      </c>
      <c r="R82" s="2">
        <v>24736.34</v>
      </c>
      <c r="S82" s="18">
        <v>42735</v>
      </c>
    </row>
    <row r="83" spans="1:19">
      <c r="A83" s="28"/>
      <c r="B83" s="101" t="s">
        <v>141</v>
      </c>
      <c r="C83" s="102"/>
      <c r="D83" s="29"/>
      <c r="E83" s="29"/>
      <c r="F83" s="29"/>
      <c r="G83" s="29"/>
      <c r="H83" s="17">
        <f t="shared" ref="H83:P83" si="9">ROUND(SUM(H42:H82),2)</f>
        <v>294793.56</v>
      </c>
      <c r="I83" s="17">
        <f t="shared" si="9"/>
        <v>168541.21</v>
      </c>
      <c r="J83" s="17">
        <f t="shared" si="9"/>
        <v>101846.01</v>
      </c>
      <c r="K83" s="35">
        <f t="shared" si="9"/>
        <v>9313</v>
      </c>
      <c r="L83" s="17">
        <f t="shared" si="9"/>
        <v>580630311.91999996</v>
      </c>
      <c r="M83" s="17">
        <f t="shared" si="9"/>
        <v>7815881.4500000002</v>
      </c>
      <c r="N83" s="17">
        <f t="shared" si="9"/>
        <v>12927391.93</v>
      </c>
      <c r="O83" s="17">
        <f t="shared" si="9"/>
        <v>5185818.37</v>
      </c>
      <c r="P83" s="17">
        <f t="shared" si="9"/>
        <v>554701220.16999996</v>
      </c>
      <c r="Q83" s="17">
        <f t="shared" si="6"/>
        <v>3445.0346708677362</v>
      </c>
      <c r="R83" s="30"/>
      <c r="S83" s="31"/>
    </row>
    <row r="84" spans="1:19" ht="15.75">
      <c r="A84" s="98" t="s">
        <v>106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100"/>
    </row>
    <row r="85" spans="1:19" ht="24">
      <c r="A85" s="32">
        <v>1</v>
      </c>
      <c r="B85" s="25" t="s">
        <v>107</v>
      </c>
      <c r="C85" s="7">
        <v>1975</v>
      </c>
      <c r="D85" s="4">
        <v>0</v>
      </c>
      <c r="E85" s="1" t="s">
        <v>105</v>
      </c>
      <c r="F85" s="9">
        <v>5</v>
      </c>
      <c r="G85" s="9">
        <v>6</v>
      </c>
      <c r="H85" s="8">
        <v>9108.2999999999993</v>
      </c>
      <c r="I85" s="8">
        <v>4859</v>
      </c>
      <c r="J85" s="8">
        <v>2260.8000000000002</v>
      </c>
      <c r="K85" s="9">
        <v>221</v>
      </c>
      <c r="L85" s="8">
        <v>11695310.35</v>
      </c>
      <c r="M85" s="8">
        <v>0</v>
      </c>
      <c r="N85" s="8">
        <f>ROUND(L85*10%,2)</f>
        <v>1169531.04</v>
      </c>
      <c r="O85" s="8">
        <f>ROUND(N85*0.45,2)</f>
        <v>526288.97</v>
      </c>
      <c r="P85" s="8">
        <f>ROUND(SUM(L85-N85-O85),2)</f>
        <v>9999490.3399999999</v>
      </c>
      <c r="Q85" s="2">
        <f t="shared" ref="Q85:Q121" si="10">L85/I85</f>
        <v>2406.9377135213008</v>
      </c>
      <c r="R85" s="2">
        <v>15577.35</v>
      </c>
      <c r="S85" s="18">
        <v>43099</v>
      </c>
    </row>
    <row r="86" spans="1:19" ht="24">
      <c r="A86" s="32">
        <v>2</v>
      </c>
      <c r="B86" s="25" t="s">
        <v>108</v>
      </c>
      <c r="C86" s="7">
        <v>1975</v>
      </c>
      <c r="D86" s="4">
        <v>0</v>
      </c>
      <c r="E86" s="1" t="s">
        <v>105</v>
      </c>
      <c r="F86" s="9">
        <v>5</v>
      </c>
      <c r="G86" s="9">
        <v>4</v>
      </c>
      <c r="H86" s="8">
        <v>6111.5</v>
      </c>
      <c r="I86" s="8">
        <v>3306.6</v>
      </c>
      <c r="J86" s="8">
        <v>1843.5</v>
      </c>
      <c r="K86" s="9">
        <v>211</v>
      </c>
      <c r="L86" s="8">
        <v>17545337.850000001</v>
      </c>
      <c r="M86" s="8">
        <v>0</v>
      </c>
      <c r="N86" s="8">
        <f>ROUND(L86*10%,2)</f>
        <v>1754533.79</v>
      </c>
      <c r="O86" s="8">
        <f>ROUND(N86*0.45,2)</f>
        <v>789540.21</v>
      </c>
      <c r="P86" s="8">
        <f>ROUND(SUM(L86-N86-O86),2)</f>
        <v>15001263.85</v>
      </c>
      <c r="Q86" s="2">
        <f t="shared" si="10"/>
        <v>5306.1567319905653</v>
      </c>
      <c r="R86" s="2">
        <v>15577.35</v>
      </c>
      <c r="S86" s="18">
        <v>43099</v>
      </c>
    </row>
    <row r="87" spans="1:19" ht="24">
      <c r="A87" s="32">
        <v>3</v>
      </c>
      <c r="B87" s="25" t="s">
        <v>109</v>
      </c>
      <c r="C87" s="7">
        <v>1975</v>
      </c>
      <c r="D87" s="4">
        <v>0</v>
      </c>
      <c r="E87" s="1" t="s">
        <v>105</v>
      </c>
      <c r="F87" s="9">
        <v>5</v>
      </c>
      <c r="G87" s="9">
        <v>4</v>
      </c>
      <c r="H87" s="8">
        <v>6093.57</v>
      </c>
      <c r="I87" s="8">
        <v>3355.67</v>
      </c>
      <c r="J87" s="8">
        <v>1965.1</v>
      </c>
      <c r="K87" s="9">
        <v>202</v>
      </c>
      <c r="L87" s="8">
        <v>14244321.470000001</v>
      </c>
      <c r="M87" s="8">
        <v>0</v>
      </c>
      <c r="N87" s="8">
        <f>ROUND(L87*10%,2)</f>
        <v>1424432.15</v>
      </c>
      <c r="O87" s="8">
        <f>ROUND(N87*0.45,2)</f>
        <v>640994.47</v>
      </c>
      <c r="P87" s="8">
        <f>ROUND(SUM(L87-N87-O87),2)</f>
        <v>12178894.85</v>
      </c>
      <c r="Q87" s="2">
        <f t="shared" si="10"/>
        <v>4244.8516898264725</v>
      </c>
      <c r="R87" s="2">
        <v>15577.35</v>
      </c>
      <c r="S87" s="18">
        <v>43099</v>
      </c>
    </row>
    <row r="88" spans="1:19" ht="24">
      <c r="A88" s="32">
        <v>4</v>
      </c>
      <c r="B88" s="25" t="s">
        <v>110</v>
      </c>
      <c r="C88" s="7">
        <v>1975</v>
      </c>
      <c r="D88" s="4">
        <v>0</v>
      </c>
      <c r="E88" s="1" t="s">
        <v>105</v>
      </c>
      <c r="F88" s="9">
        <v>5</v>
      </c>
      <c r="G88" s="9">
        <v>4</v>
      </c>
      <c r="H88" s="8">
        <v>5716.6</v>
      </c>
      <c r="I88" s="8">
        <v>3500.3</v>
      </c>
      <c r="J88" s="8">
        <v>3181.2</v>
      </c>
      <c r="K88" s="9">
        <v>143</v>
      </c>
      <c r="L88" s="8">
        <v>17547089.370000001</v>
      </c>
      <c r="M88" s="8">
        <v>0</v>
      </c>
      <c r="N88" s="8">
        <f>ROUND(L88*10%,2)</f>
        <v>1754708.94</v>
      </c>
      <c r="O88" s="8">
        <f>ROUND(N88*0.45,2)</f>
        <v>789619.02</v>
      </c>
      <c r="P88" s="8">
        <f>ROUND(SUM(L88-N88-O88),2)</f>
        <v>15002761.41</v>
      </c>
      <c r="Q88" s="2">
        <f t="shared" si="10"/>
        <v>5013.0244179070369</v>
      </c>
      <c r="R88" s="2">
        <v>15577.35</v>
      </c>
      <c r="S88" s="18">
        <v>43099</v>
      </c>
    </row>
    <row r="89" spans="1:19" ht="24">
      <c r="A89" s="32">
        <v>5</v>
      </c>
      <c r="B89" s="25" t="s">
        <v>111</v>
      </c>
      <c r="C89" s="7">
        <v>1975</v>
      </c>
      <c r="D89" s="4">
        <v>0</v>
      </c>
      <c r="E89" s="1" t="s">
        <v>105</v>
      </c>
      <c r="F89" s="9">
        <v>5</v>
      </c>
      <c r="G89" s="9">
        <v>6</v>
      </c>
      <c r="H89" s="8">
        <v>6313.2</v>
      </c>
      <c r="I89" s="8">
        <v>3949.9</v>
      </c>
      <c r="J89" s="8">
        <v>3788.4</v>
      </c>
      <c r="K89" s="9">
        <v>269</v>
      </c>
      <c r="L89" s="8">
        <v>17745164.289999999</v>
      </c>
      <c r="M89" s="8">
        <v>0</v>
      </c>
      <c r="N89" s="8">
        <f>ROUND(L89*10%,2)</f>
        <v>1774516.43</v>
      </c>
      <c r="O89" s="8">
        <f>ROUND(N89*0.45,2)</f>
        <v>798532.39</v>
      </c>
      <c r="P89" s="8">
        <f>ROUND(SUM(L89-N89-O89),2)</f>
        <v>15172115.470000001</v>
      </c>
      <c r="Q89" s="2">
        <f t="shared" si="10"/>
        <v>4492.5603914023141</v>
      </c>
      <c r="R89" s="2">
        <v>15577.35</v>
      </c>
      <c r="S89" s="18">
        <v>43099</v>
      </c>
    </row>
    <row r="90" spans="1:19" ht="24">
      <c r="A90" s="32">
        <v>6</v>
      </c>
      <c r="B90" s="25" t="s">
        <v>112</v>
      </c>
      <c r="C90" s="7">
        <v>1976</v>
      </c>
      <c r="D90" s="4">
        <v>0</v>
      </c>
      <c r="E90" s="1" t="s">
        <v>105</v>
      </c>
      <c r="F90" s="9">
        <v>5</v>
      </c>
      <c r="G90" s="9">
        <v>8</v>
      </c>
      <c r="H90" s="8">
        <v>10347.969999999999</v>
      </c>
      <c r="I90" s="8">
        <v>5418.37</v>
      </c>
      <c r="J90" s="8">
        <v>3158</v>
      </c>
      <c r="K90" s="9">
        <v>306</v>
      </c>
      <c r="L90" s="8">
        <v>1458235.67</v>
      </c>
      <c r="M90" s="8">
        <v>0</v>
      </c>
      <c r="N90" s="8">
        <v>0</v>
      </c>
      <c r="O90" s="8">
        <v>0</v>
      </c>
      <c r="P90" s="8">
        <f>L90-N90-O90</f>
        <v>1458235.67</v>
      </c>
      <c r="Q90" s="2">
        <f t="shared" si="10"/>
        <v>269.12810863783756</v>
      </c>
      <c r="R90" s="2">
        <v>15577.35</v>
      </c>
      <c r="S90" s="18">
        <v>43099</v>
      </c>
    </row>
    <row r="91" spans="1:19" ht="24">
      <c r="A91" s="32">
        <v>7</v>
      </c>
      <c r="B91" s="25" t="s">
        <v>113</v>
      </c>
      <c r="C91" s="7">
        <v>1975</v>
      </c>
      <c r="D91" s="4">
        <v>0</v>
      </c>
      <c r="E91" s="1" t="s">
        <v>105</v>
      </c>
      <c r="F91" s="9">
        <v>5</v>
      </c>
      <c r="G91" s="9">
        <v>4</v>
      </c>
      <c r="H91" s="8">
        <v>6090.61</v>
      </c>
      <c r="I91" s="8">
        <v>3285.31</v>
      </c>
      <c r="J91" s="8">
        <v>2100.17</v>
      </c>
      <c r="K91" s="9">
        <v>179</v>
      </c>
      <c r="L91" s="8">
        <v>9606640.6799999997</v>
      </c>
      <c r="M91" s="8">
        <v>0</v>
      </c>
      <c r="N91" s="8">
        <f>ROUND(L91*10%,2)</f>
        <v>960664.07</v>
      </c>
      <c r="O91" s="8">
        <f>ROUND(N91*0.45,2)</f>
        <v>432298.83</v>
      </c>
      <c r="P91" s="8">
        <f>ROUND(SUM(L91-N91-O91),2)</f>
        <v>8213677.7800000003</v>
      </c>
      <c r="Q91" s="8">
        <f t="shared" si="10"/>
        <v>2924.1200008522787</v>
      </c>
      <c r="R91" s="2">
        <v>15577.35</v>
      </c>
      <c r="S91" s="18">
        <v>43099</v>
      </c>
    </row>
    <row r="92" spans="1:19" ht="24">
      <c r="A92" s="32">
        <v>8</v>
      </c>
      <c r="B92" s="25" t="s">
        <v>114</v>
      </c>
      <c r="C92" s="7">
        <v>1976</v>
      </c>
      <c r="D92" s="4">
        <v>0</v>
      </c>
      <c r="E92" s="1" t="s">
        <v>45</v>
      </c>
      <c r="F92" s="9">
        <v>9</v>
      </c>
      <c r="G92" s="9">
        <v>1</v>
      </c>
      <c r="H92" s="8">
        <v>7530.35</v>
      </c>
      <c r="I92" s="8">
        <v>5234.25</v>
      </c>
      <c r="J92" s="8">
        <v>2938.27</v>
      </c>
      <c r="K92" s="9">
        <v>289</v>
      </c>
      <c r="L92" s="8">
        <v>2000000</v>
      </c>
      <c r="M92" s="8">
        <v>0</v>
      </c>
      <c r="N92" s="8">
        <v>0</v>
      </c>
      <c r="O92" s="8">
        <v>0</v>
      </c>
      <c r="P92" s="8">
        <f>L92-N92-O92</f>
        <v>2000000</v>
      </c>
      <c r="Q92" s="8">
        <f t="shared" si="10"/>
        <v>382.09867698333096</v>
      </c>
      <c r="R92" s="2">
        <v>25690.240000000002</v>
      </c>
      <c r="S92" s="18">
        <v>43099</v>
      </c>
    </row>
    <row r="93" spans="1:19" ht="24">
      <c r="A93" s="32">
        <v>9</v>
      </c>
      <c r="B93" s="25" t="s">
        <v>115</v>
      </c>
      <c r="C93" s="7">
        <v>1976</v>
      </c>
      <c r="D93" s="4">
        <v>0</v>
      </c>
      <c r="E93" s="1" t="s">
        <v>45</v>
      </c>
      <c r="F93" s="9">
        <v>9</v>
      </c>
      <c r="G93" s="9">
        <v>2</v>
      </c>
      <c r="H93" s="8">
        <v>9000.08</v>
      </c>
      <c r="I93" s="8">
        <v>5683.58</v>
      </c>
      <c r="J93" s="8">
        <v>2169.1999999999998</v>
      </c>
      <c r="K93" s="9">
        <v>381</v>
      </c>
      <c r="L93" s="8">
        <v>4885727.28</v>
      </c>
      <c r="M93" s="8">
        <v>0</v>
      </c>
      <c r="N93" s="8">
        <v>0</v>
      </c>
      <c r="O93" s="8">
        <v>0</v>
      </c>
      <c r="P93" s="8">
        <f>L93-N93-O93</f>
        <v>4885727.28</v>
      </c>
      <c r="Q93" s="8">
        <f t="shared" si="10"/>
        <v>859.62144986082717</v>
      </c>
      <c r="R93" s="2">
        <v>25690.240000000002</v>
      </c>
      <c r="S93" s="18">
        <v>43099</v>
      </c>
    </row>
    <row r="94" spans="1:19" ht="24">
      <c r="A94" s="32">
        <v>10</v>
      </c>
      <c r="B94" s="25" t="s">
        <v>132</v>
      </c>
      <c r="C94" s="7">
        <v>1980</v>
      </c>
      <c r="D94" s="4">
        <v>1</v>
      </c>
      <c r="E94" s="1" t="s">
        <v>45</v>
      </c>
      <c r="F94" s="9">
        <v>9</v>
      </c>
      <c r="G94" s="9">
        <v>1</v>
      </c>
      <c r="H94" s="8">
        <v>6001.89</v>
      </c>
      <c r="I94" s="8">
        <v>6001.89</v>
      </c>
      <c r="J94" s="8">
        <v>2736.6</v>
      </c>
      <c r="K94" s="9">
        <v>440</v>
      </c>
      <c r="L94" s="8">
        <v>2000000</v>
      </c>
      <c r="M94" s="8">
        <v>0</v>
      </c>
      <c r="N94" s="8">
        <v>0</v>
      </c>
      <c r="O94" s="8">
        <v>0</v>
      </c>
      <c r="P94" s="8">
        <f>L94-N94-O94</f>
        <v>2000000</v>
      </c>
      <c r="Q94" s="8">
        <f t="shared" si="10"/>
        <v>333.22836639791797</v>
      </c>
      <c r="R94" s="2">
        <v>25690.240000000002</v>
      </c>
      <c r="S94" s="18">
        <v>43099</v>
      </c>
    </row>
    <row r="95" spans="1:19">
      <c r="A95" s="32">
        <v>11</v>
      </c>
      <c r="B95" s="21" t="s">
        <v>133</v>
      </c>
      <c r="C95" s="7">
        <v>1978</v>
      </c>
      <c r="D95" s="4">
        <v>0</v>
      </c>
      <c r="E95" s="1" t="s">
        <v>45</v>
      </c>
      <c r="F95" s="9">
        <v>9</v>
      </c>
      <c r="G95" s="9">
        <v>1</v>
      </c>
      <c r="H95" s="8">
        <v>3603.6</v>
      </c>
      <c r="I95" s="8">
        <v>2285</v>
      </c>
      <c r="J95" s="8">
        <v>1307.2</v>
      </c>
      <c r="K95" s="9">
        <v>104</v>
      </c>
      <c r="L95" s="8">
        <v>2000000</v>
      </c>
      <c r="M95" s="8">
        <v>0</v>
      </c>
      <c r="N95" s="8">
        <v>0</v>
      </c>
      <c r="O95" s="8">
        <v>0</v>
      </c>
      <c r="P95" s="8">
        <f>L95-N95-O95</f>
        <v>2000000</v>
      </c>
      <c r="Q95" s="8">
        <f t="shared" si="10"/>
        <v>875.27352297592995</v>
      </c>
      <c r="R95" s="2">
        <v>25690.240000000002</v>
      </c>
      <c r="S95" s="18">
        <v>43099</v>
      </c>
    </row>
    <row r="96" spans="1:19">
      <c r="A96" s="32">
        <v>12</v>
      </c>
      <c r="B96" s="25" t="s">
        <v>134</v>
      </c>
      <c r="C96" s="7">
        <v>1979</v>
      </c>
      <c r="D96" s="4">
        <v>0</v>
      </c>
      <c r="E96" s="1" t="s">
        <v>45</v>
      </c>
      <c r="F96" s="9">
        <v>9</v>
      </c>
      <c r="G96" s="9">
        <v>1</v>
      </c>
      <c r="H96" s="8">
        <v>4048.3</v>
      </c>
      <c r="I96" s="8">
        <v>2676.6</v>
      </c>
      <c r="J96" s="8">
        <v>1327.9</v>
      </c>
      <c r="K96" s="9">
        <v>128</v>
      </c>
      <c r="L96" s="8">
        <v>2000000</v>
      </c>
      <c r="M96" s="8">
        <v>0</v>
      </c>
      <c r="N96" s="8">
        <f>ROUND(L96*10%,2)</f>
        <v>200000</v>
      </c>
      <c r="O96" s="8">
        <f>ROUND(N96*0.45,2)</f>
        <v>90000</v>
      </c>
      <c r="P96" s="8">
        <f>ROUND(SUM(L96-N96-O96),2)</f>
        <v>1710000</v>
      </c>
      <c r="Q96" s="8">
        <f t="shared" si="10"/>
        <v>747.21661809758655</v>
      </c>
      <c r="R96" s="2">
        <v>25690.240000000002</v>
      </c>
      <c r="S96" s="18">
        <v>43099</v>
      </c>
    </row>
    <row r="97" spans="1:19">
      <c r="A97" s="32">
        <v>13</v>
      </c>
      <c r="B97" s="25" t="s">
        <v>61</v>
      </c>
      <c r="C97" s="7">
        <v>1974</v>
      </c>
      <c r="D97" s="4">
        <v>0</v>
      </c>
      <c r="E97" s="1" t="s">
        <v>131</v>
      </c>
      <c r="F97" s="9">
        <v>5</v>
      </c>
      <c r="G97" s="9">
        <v>8</v>
      </c>
      <c r="H97" s="8">
        <v>10935.4</v>
      </c>
      <c r="I97" s="8">
        <v>6907.4</v>
      </c>
      <c r="J97" s="8">
        <v>3339.8</v>
      </c>
      <c r="K97" s="9">
        <v>280</v>
      </c>
      <c r="L97" s="8">
        <v>19494532.399999999</v>
      </c>
      <c r="M97" s="8">
        <v>0</v>
      </c>
      <c r="N97" s="8">
        <f>ROUND(L97*10%,2)</f>
        <v>1949453.24</v>
      </c>
      <c r="O97" s="8">
        <f>ROUND(N97*0.45,2)</f>
        <v>877253.96</v>
      </c>
      <c r="P97" s="8">
        <f>ROUND(SUM(L97-N97-O97),2)</f>
        <v>16667825.199999999</v>
      </c>
      <c r="Q97" s="8">
        <f t="shared" si="10"/>
        <v>2822.2677707965372</v>
      </c>
      <c r="R97" s="2">
        <v>24736.34</v>
      </c>
      <c r="S97" s="18">
        <v>43099</v>
      </c>
    </row>
    <row r="98" spans="1:19">
      <c r="A98" s="32">
        <v>14</v>
      </c>
      <c r="B98" s="25" t="s">
        <v>135</v>
      </c>
      <c r="C98" s="7">
        <v>1978</v>
      </c>
      <c r="D98" s="4">
        <v>0</v>
      </c>
      <c r="E98" s="1" t="s">
        <v>45</v>
      </c>
      <c r="F98" s="9">
        <v>9</v>
      </c>
      <c r="G98" s="9">
        <v>2</v>
      </c>
      <c r="H98" s="8">
        <v>6229.58</v>
      </c>
      <c r="I98" s="8">
        <v>6229.58</v>
      </c>
      <c r="J98" s="8">
        <v>985.4</v>
      </c>
      <c r="K98" s="9">
        <v>492</v>
      </c>
      <c r="L98" s="8">
        <v>4000000</v>
      </c>
      <c r="M98" s="8">
        <v>0</v>
      </c>
      <c r="N98" s="8">
        <v>0</v>
      </c>
      <c r="O98" s="8">
        <v>0</v>
      </c>
      <c r="P98" s="8">
        <f t="shared" ref="P98:P108" si="11">L98-N98-O98</f>
        <v>4000000</v>
      </c>
      <c r="Q98" s="8">
        <f t="shared" si="10"/>
        <v>642.09786213516804</v>
      </c>
      <c r="R98" s="2">
        <v>25690.240000000002</v>
      </c>
      <c r="S98" s="18">
        <v>43099</v>
      </c>
    </row>
    <row r="99" spans="1:19">
      <c r="A99" s="32">
        <v>15</v>
      </c>
      <c r="B99" s="25" t="s">
        <v>136</v>
      </c>
      <c r="C99" s="7">
        <v>1977</v>
      </c>
      <c r="D99" s="4">
        <v>0</v>
      </c>
      <c r="E99" s="1" t="s">
        <v>45</v>
      </c>
      <c r="F99" s="9">
        <v>9</v>
      </c>
      <c r="G99" s="9">
        <v>2</v>
      </c>
      <c r="H99" s="8">
        <v>6284.64</v>
      </c>
      <c r="I99" s="8">
        <v>6284.64</v>
      </c>
      <c r="J99" s="8">
        <v>1322.1</v>
      </c>
      <c r="K99" s="9">
        <v>479</v>
      </c>
      <c r="L99" s="8">
        <v>4000000</v>
      </c>
      <c r="M99" s="8">
        <v>0</v>
      </c>
      <c r="N99" s="8">
        <v>0</v>
      </c>
      <c r="O99" s="8">
        <v>0</v>
      </c>
      <c r="P99" s="8">
        <f t="shared" si="11"/>
        <v>4000000</v>
      </c>
      <c r="Q99" s="8">
        <f t="shared" si="10"/>
        <v>636.47241528552149</v>
      </c>
      <c r="R99" s="2">
        <v>25690.240000000002</v>
      </c>
      <c r="S99" s="18">
        <v>43099</v>
      </c>
    </row>
    <row r="100" spans="1:19">
      <c r="A100" s="32">
        <v>16</v>
      </c>
      <c r="B100" s="25" t="s">
        <v>116</v>
      </c>
      <c r="C100" s="7">
        <v>1975</v>
      </c>
      <c r="D100" s="4">
        <v>0</v>
      </c>
      <c r="E100" s="1" t="s">
        <v>45</v>
      </c>
      <c r="F100" s="9">
        <v>5</v>
      </c>
      <c r="G100" s="9">
        <v>8</v>
      </c>
      <c r="H100" s="8">
        <v>10533.8</v>
      </c>
      <c r="I100" s="8">
        <v>5503</v>
      </c>
      <c r="J100" s="8">
        <v>3243.4</v>
      </c>
      <c r="K100" s="9">
        <v>297</v>
      </c>
      <c r="L100" s="8">
        <v>11990651.789999999</v>
      </c>
      <c r="M100" s="8">
        <v>0</v>
      </c>
      <c r="N100" s="8">
        <v>0</v>
      </c>
      <c r="O100" s="8">
        <v>0</v>
      </c>
      <c r="P100" s="8">
        <f t="shared" si="11"/>
        <v>11990651.789999999</v>
      </c>
      <c r="Q100" s="8">
        <f t="shared" si="10"/>
        <v>2178.9299999999998</v>
      </c>
      <c r="R100" s="2">
        <v>24736.34</v>
      </c>
      <c r="S100" s="18">
        <v>43099</v>
      </c>
    </row>
    <row r="101" spans="1:19">
      <c r="A101" s="32">
        <v>17</v>
      </c>
      <c r="B101" s="25" t="s">
        <v>117</v>
      </c>
      <c r="C101" s="7">
        <v>1975</v>
      </c>
      <c r="D101" s="4">
        <v>0</v>
      </c>
      <c r="E101" s="1" t="s">
        <v>105</v>
      </c>
      <c r="F101" s="9">
        <v>5</v>
      </c>
      <c r="G101" s="9">
        <v>6</v>
      </c>
      <c r="H101" s="8">
        <v>8795.4</v>
      </c>
      <c r="I101" s="8">
        <v>4653.3</v>
      </c>
      <c r="J101" s="8">
        <v>2952.1</v>
      </c>
      <c r="K101" s="9">
        <v>285</v>
      </c>
      <c r="L101" s="8">
        <v>15719685.279999999</v>
      </c>
      <c r="M101" s="8">
        <v>0</v>
      </c>
      <c r="N101" s="8">
        <v>0</v>
      </c>
      <c r="O101" s="8">
        <v>0</v>
      </c>
      <c r="P101" s="8">
        <f t="shared" si="11"/>
        <v>15719685.279999999</v>
      </c>
      <c r="Q101" s="8">
        <f t="shared" si="10"/>
        <v>3378.1800614617582</v>
      </c>
      <c r="R101" s="2">
        <v>15577.35</v>
      </c>
      <c r="S101" s="18">
        <v>43099</v>
      </c>
    </row>
    <row r="102" spans="1:19">
      <c r="A102" s="32">
        <v>18</v>
      </c>
      <c r="B102" s="25" t="s">
        <v>51</v>
      </c>
      <c r="C102" s="7">
        <v>1975</v>
      </c>
      <c r="D102" s="4">
        <v>0</v>
      </c>
      <c r="E102" s="1" t="s">
        <v>105</v>
      </c>
      <c r="F102" s="9">
        <v>5</v>
      </c>
      <c r="G102" s="9">
        <v>6</v>
      </c>
      <c r="H102" s="8">
        <v>8740.1</v>
      </c>
      <c r="I102" s="8">
        <v>4621.6000000000004</v>
      </c>
      <c r="J102" s="8">
        <v>2882.1</v>
      </c>
      <c r="K102" s="9">
        <v>274</v>
      </c>
      <c r="L102" s="8">
        <v>13513235.76</v>
      </c>
      <c r="M102" s="8">
        <v>0</v>
      </c>
      <c r="N102" s="8">
        <v>0</v>
      </c>
      <c r="O102" s="8">
        <v>0</v>
      </c>
      <c r="P102" s="8">
        <f t="shared" si="11"/>
        <v>13513235.76</v>
      </c>
      <c r="Q102" s="8">
        <f t="shared" si="10"/>
        <v>2923.930188679245</v>
      </c>
      <c r="R102" s="2">
        <v>15577.35</v>
      </c>
      <c r="S102" s="18">
        <v>43099</v>
      </c>
    </row>
    <row r="103" spans="1:19">
      <c r="A103" s="32">
        <v>19</v>
      </c>
      <c r="B103" s="25" t="s">
        <v>118</v>
      </c>
      <c r="C103" s="7">
        <v>1975</v>
      </c>
      <c r="D103" s="4">
        <v>0</v>
      </c>
      <c r="E103" s="1" t="s">
        <v>105</v>
      </c>
      <c r="F103" s="9">
        <v>5</v>
      </c>
      <c r="G103" s="9">
        <v>4</v>
      </c>
      <c r="H103" s="8">
        <v>5421.8</v>
      </c>
      <c r="I103" s="8">
        <v>3350.2</v>
      </c>
      <c r="J103" s="8">
        <v>1739.6</v>
      </c>
      <c r="K103" s="9">
        <v>166</v>
      </c>
      <c r="L103" s="8">
        <v>13631370.02</v>
      </c>
      <c r="M103" s="8">
        <v>0</v>
      </c>
      <c r="N103" s="8">
        <v>0</v>
      </c>
      <c r="O103" s="8">
        <v>0</v>
      </c>
      <c r="P103" s="8">
        <f t="shared" si="11"/>
        <v>13631370.02</v>
      </c>
      <c r="Q103" s="8">
        <f t="shared" si="10"/>
        <v>4068.8227628201303</v>
      </c>
      <c r="R103" s="2">
        <v>15577.35</v>
      </c>
      <c r="S103" s="18">
        <v>43099</v>
      </c>
    </row>
    <row r="104" spans="1:19">
      <c r="A104" s="32">
        <v>20</v>
      </c>
      <c r="B104" s="25" t="s">
        <v>119</v>
      </c>
      <c r="C104" s="7">
        <v>1975</v>
      </c>
      <c r="D104" s="4">
        <v>0</v>
      </c>
      <c r="E104" s="1" t="s">
        <v>105</v>
      </c>
      <c r="F104" s="9">
        <v>5</v>
      </c>
      <c r="G104" s="9">
        <v>4</v>
      </c>
      <c r="H104" s="8">
        <v>5461.8</v>
      </c>
      <c r="I104" s="8">
        <v>3445.2</v>
      </c>
      <c r="J104" s="8">
        <v>2105.8000000000002</v>
      </c>
      <c r="K104" s="9">
        <v>219</v>
      </c>
      <c r="L104" s="8">
        <v>16032957.109999999</v>
      </c>
      <c r="M104" s="8">
        <v>0</v>
      </c>
      <c r="N104" s="8">
        <v>0</v>
      </c>
      <c r="O104" s="8">
        <v>0</v>
      </c>
      <c r="P104" s="8">
        <f t="shared" si="11"/>
        <v>16032957.109999999</v>
      </c>
      <c r="Q104" s="8">
        <f t="shared" si="10"/>
        <v>4653.7086700336704</v>
      </c>
      <c r="R104" s="2">
        <v>24736.34</v>
      </c>
      <c r="S104" s="18">
        <v>43099</v>
      </c>
    </row>
    <row r="105" spans="1:19">
      <c r="A105" s="32">
        <v>21</v>
      </c>
      <c r="B105" s="25" t="s">
        <v>120</v>
      </c>
      <c r="C105" s="7">
        <v>1975</v>
      </c>
      <c r="D105" s="4">
        <v>0</v>
      </c>
      <c r="E105" s="1" t="s">
        <v>45</v>
      </c>
      <c r="F105" s="9">
        <v>5</v>
      </c>
      <c r="G105" s="9">
        <v>4</v>
      </c>
      <c r="H105" s="8">
        <v>5488.9</v>
      </c>
      <c r="I105" s="8">
        <v>3389.8</v>
      </c>
      <c r="J105" s="8">
        <v>2103.4</v>
      </c>
      <c r="K105" s="9">
        <v>179</v>
      </c>
      <c r="L105" s="8">
        <v>14286775.84</v>
      </c>
      <c r="M105" s="8">
        <v>0</v>
      </c>
      <c r="N105" s="8">
        <v>0</v>
      </c>
      <c r="O105" s="8">
        <v>0</v>
      </c>
      <c r="P105" s="8">
        <f t="shared" si="11"/>
        <v>14286775.84</v>
      </c>
      <c r="Q105" s="8">
        <f t="shared" si="10"/>
        <v>4214.6368045312402</v>
      </c>
      <c r="R105" s="2">
        <v>24736.34</v>
      </c>
      <c r="S105" s="18">
        <v>43099</v>
      </c>
    </row>
    <row r="106" spans="1:19">
      <c r="A106" s="32">
        <v>22</v>
      </c>
      <c r="B106" s="25" t="s">
        <v>121</v>
      </c>
      <c r="C106" s="7">
        <v>1975</v>
      </c>
      <c r="D106" s="4">
        <v>0</v>
      </c>
      <c r="E106" s="1" t="s">
        <v>45</v>
      </c>
      <c r="F106" s="9">
        <v>5</v>
      </c>
      <c r="G106" s="9">
        <v>4</v>
      </c>
      <c r="H106" s="8">
        <v>5431.5</v>
      </c>
      <c r="I106" s="8">
        <v>3432.4</v>
      </c>
      <c r="J106" s="8">
        <v>2080.3000000000002</v>
      </c>
      <c r="K106" s="9">
        <v>219</v>
      </c>
      <c r="L106" s="8">
        <v>14458641.73</v>
      </c>
      <c r="M106" s="8">
        <v>0</v>
      </c>
      <c r="N106" s="8">
        <v>0</v>
      </c>
      <c r="O106" s="8">
        <v>0</v>
      </c>
      <c r="P106" s="8">
        <f t="shared" si="11"/>
        <v>14458641.73</v>
      </c>
      <c r="Q106" s="8">
        <f t="shared" si="10"/>
        <v>4212.3999912597601</v>
      </c>
      <c r="R106" s="2">
        <v>15577.35</v>
      </c>
      <c r="S106" s="18">
        <v>43099</v>
      </c>
    </row>
    <row r="107" spans="1:19">
      <c r="A107" s="32">
        <v>23</v>
      </c>
      <c r="B107" s="25" t="s">
        <v>122</v>
      </c>
      <c r="C107" s="7">
        <v>1975</v>
      </c>
      <c r="D107" s="4">
        <v>0</v>
      </c>
      <c r="E107" s="1" t="s">
        <v>131</v>
      </c>
      <c r="F107" s="9">
        <v>5</v>
      </c>
      <c r="G107" s="9">
        <v>4</v>
      </c>
      <c r="H107" s="8">
        <v>5449.4</v>
      </c>
      <c r="I107" s="8">
        <v>3389.3</v>
      </c>
      <c r="J107" s="8">
        <v>1993.2</v>
      </c>
      <c r="K107" s="9">
        <v>195</v>
      </c>
      <c r="L107" s="8">
        <v>7003420.21</v>
      </c>
      <c r="M107" s="8">
        <v>0</v>
      </c>
      <c r="N107" s="8">
        <v>0</v>
      </c>
      <c r="O107" s="8">
        <v>0</v>
      </c>
      <c r="P107" s="8">
        <f t="shared" si="11"/>
        <v>7003420.21</v>
      </c>
      <c r="Q107" s="8">
        <f t="shared" si="10"/>
        <v>2066.3323429616735</v>
      </c>
      <c r="R107" s="2">
        <v>24736.34</v>
      </c>
      <c r="S107" s="18">
        <v>43099</v>
      </c>
    </row>
    <row r="108" spans="1:19">
      <c r="A108" s="32">
        <v>24</v>
      </c>
      <c r="B108" s="25" t="s">
        <v>137</v>
      </c>
      <c r="C108" s="7">
        <v>1979</v>
      </c>
      <c r="D108" s="4">
        <v>0</v>
      </c>
      <c r="E108" s="1" t="s">
        <v>45</v>
      </c>
      <c r="F108" s="9">
        <v>9</v>
      </c>
      <c r="G108" s="9">
        <v>1</v>
      </c>
      <c r="H108" s="8">
        <v>5594.81</v>
      </c>
      <c r="I108" s="8">
        <v>5594.81</v>
      </c>
      <c r="J108" s="8">
        <v>3005.53</v>
      </c>
      <c r="K108" s="9">
        <v>385</v>
      </c>
      <c r="L108" s="8">
        <v>4000000</v>
      </c>
      <c r="M108" s="8">
        <v>0</v>
      </c>
      <c r="N108" s="8">
        <v>0</v>
      </c>
      <c r="O108" s="8">
        <v>0</v>
      </c>
      <c r="P108" s="8">
        <f t="shared" si="11"/>
        <v>4000000</v>
      </c>
      <c r="Q108" s="8">
        <f t="shared" si="10"/>
        <v>714.94831817344993</v>
      </c>
      <c r="R108" s="2">
        <v>25690.240000000002</v>
      </c>
      <c r="S108" s="18">
        <v>43099</v>
      </c>
    </row>
    <row r="109" spans="1:19">
      <c r="A109" s="32">
        <v>25</v>
      </c>
      <c r="B109" s="25" t="s">
        <v>123</v>
      </c>
      <c r="C109" s="7">
        <v>1975</v>
      </c>
      <c r="D109" s="4">
        <v>0</v>
      </c>
      <c r="E109" s="1" t="s">
        <v>131</v>
      </c>
      <c r="F109" s="9">
        <v>5</v>
      </c>
      <c r="G109" s="9">
        <v>2</v>
      </c>
      <c r="H109" s="8">
        <v>3374.84</v>
      </c>
      <c r="I109" s="8">
        <v>1970.34</v>
      </c>
      <c r="J109" s="8">
        <v>1087.8</v>
      </c>
      <c r="K109" s="9">
        <v>142</v>
      </c>
      <c r="L109" s="8">
        <v>9440645.2300000004</v>
      </c>
      <c r="M109" s="8">
        <v>0</v>
      </c>
      <c r="N109" s="8">
        <f>ROUND(L109*10%,2)</f>
        <v>944064.52</v>
      </c>
      <c r="O109" s="8">
        <f>ROUND(N109*0.45,2)</f>
        <v>424829.03</v>
      </c>
      <c r="P109" s="8">
        <f>ROUND(SUM(L109-N109-O109),2)</f>
        <v>8071751.6799999997</v>
      </c>
      <c r="Q109" s="8">
        <f t="shared" si="10"/>
        <v>4791.3787620410694</v>
      </c>
      <c r="R109" s="2">
        <v>24736.34</v>
      </c>
      <c r="S109" s="18">
        <v>43099</v>
      </c>
    </row>
    <row r="110" spans="1:19">
      <c r="A110" s="32">
        <v>26</v>
      </c>
      <c r="B110" s="25" t="s">
        <v>73</v>
      </c>
      <c r="C110" s="4">
        <v>1974</v>
      </c>
      <c r="D110" s="4">
        <v>0</v>
      </c>
      <c r="E110" s="1" t="s">
        <v>105</v>
      </c>
      <c r="F110" s="5">
        <v>5</v>
      </c>
      <c r="G110" s="5">
        <v>4</v>
      </c>
      <c r="H110" s="8">
        <v>6368.85</v>
      </c>
      <c r="I110" s="8">
        <v>3356.95</v>
      </c>
      <c r="J110" s="8">
        <v>1891.2</v>
      </c>
      <c r="K110" s="9">
        <v>207</v>
      </c>
      <c r="L110" s="8">
        <v>4910095.5999999996</v>
      </c>
      <c r="M110" s="8">
        <v>0</v>
      </c>
      <c r="N110" s="8">
        <v>0</v>
      </c>
      <c r="O110" s="8">
        <v>0</v>
      </c>
      <c r="P110" s="8">
        <f>L110-N110-O110</f>
        <v>4910095.5999999996</v>
      </c>
      <c r="Q110" s="8">
        <f t="shared" si="10"/>
        <v>1462.6656935611195</v>
      </c>
      <c r="R110" s="8">
        <v>15577.35</v>
      </c>
      <c r="S110" s="18">
        <v>43099</v>
      </c>
    </row>
    <row r="111" spans="1:19">
      <c r="A111" s="32">
        <v>27</v>
      </c>
      <c r="B111" s="25" t="s">
        <v>81</v>
      </c>
      <c r="C111" s="7">
        <v>1974</v>
      </c>
      <c r="D111" s="4">
        <v>0</v>
      </c>
      <c r="E111" s="1" t="s">
        <v>105</v>
      </c>
      <c r="F111" s="9">
        <v>5</v>
      </c>
      <c r="G111" s="9">
        <v>4</v>
      </c>
      <c r="H111" s="8">
        <v>5224.7</v>
      </c>
      <c r="I111" s="8">
        <v>2622.1</v>
      </c>
      <c r="J111" s="8">
        <v>1716.4</v>
      </c>
      <c r="K111" s="9">
        <v>181</v>
      </c>
      <c r="L111" s="8">
        <v>3655052.02</v>
      </c>
      <c r="M111" s="8">
        <v>0</v>
      </c>
      <c r="N111" s="8">
        <f>ROUND(L111*10%,2)</f>
        <v>365505.2</v>
      </c>
      <c r="O111" s="8">
        <f>ROUND(N111*0.45,2)</f>
        <v>164477.34</v>
      </c>
      <c r="P111" s="8">
        <f>ROUND(SUM(L111-N111-O111),2)</f>
        <v>3125069.48</v>
      </c>
      <c r="Q111" s="8">
        <f t="shared" si="10"/>
        <v>1393.940742153236</v>
      </c>
      <c r="R111" s="2">
        <v>15577.35</v>
      </c>
      <c r="S111" s="18">
        <v>43099</v>
      </c>
    </row>
    <row r="112" spans="1:19">
      <c r="A112" s="32">
        <v>28</v>
      </c>
      <c r="B112" s="25" t="s">
        <v>124</v>
      </c>
      <c r="C112" s="7">
        <v>1975</v>
      </c>
      <c r="D112" s="4">
        <v>0</v>
      </c>
      <c r="E112" s="1" t="s">
        <v>131</v>
      </c>
      <c r="F112" s="9">
        <v>5</v>
      </c>
      <c r="G112" s="9">
        <v>8</v>
      </c>
      <c r="H112" s="8">
        <v>10973.48</v>
      </c>
      <c r="I112" s="8">
        <v>6921.08</v>
      </c>
      <c r="J112" s="8">
        <v>3750</v>
      </c>
      <c r="K112" s="9">
        <v>359</v>
      </c>
      <c r="L112" s="8">
        <v>29154778.629999999</v>
      </c>
      <c r="M112" s="8">
        <v>0</v>
      </c>
      <c r="N112" s="8">
        <v>0</v>
      </c>
      <c r="O112" s="8">
        <v>0</v>
      </c>
      <c r="P112" s="8">
        <f>L112-N112-O112</f>
        <v>29154778.629999999</v>
      </c>
      <c r="Q112" s="8">
        <f t="shared" si="10"/>
        <v>4212.4608630444955</v>
      </c>
      <c r="R112" s="2">
        <v>24736.34</v>
      </c>
      <c r="S112" s="18">
        <v>43099</v>
      </c>
    </row>
    <row r="113" spans="1:19">
      <c r="A113" s="32">
        <v>29</v>
      </c>
      <c r="B113" s="25" t="s">
        <v>125</v>
      </c>
      <c r="C113" s="4">
        <v>1975</v>
      </c>
      <c r="D113" s="4">
        <v>0</v>
      </c>
      <c r="E113" s="1" t="s">
        <v>45</v>
      </c>
      <c r="F113" s="5">
        <v>9</v>
      </c>
      <c r="G113" s="5">
        <v>1</v>
      </c>
      <c r="H113" s="8">
        <v>3752.3</v>
      </c>
      <c r="I113" s="8">
        <v>2307.6</v>
      </c>
      <c r="J113" s="8">
        <v>1409.6</v>
      </c>
      <c r="K113" s="9">
        <v>128</v>
      </c>
      <c r="L113" s="8">
        <v>11196421.6</v>
      </c>
      <c r="M113" s="8">
        <v>0</v>
      </c>
      <c r="N113" s="8">
        <v>0</v>
      </c>
      <c r="O113" s="8">
        <v>0</v>
      </c>
      <c r="P113" s="8">
        <f>L113-N113-O113</f>
        <v>11196421.6</v>
      </c>
      <c r="Q113" s="8">
        <f t="shared" si="10"/>
        <v>4851.9767724042295</v>
      </c>
      <c r="R113" s="2">
        <v>24736.34</v>
      </c>
      <c r="S113" s="18">
        <v>43099</v>
      </c>
    </row>
    <row r="114" spans="1:19">
      <c r="A114" s="32">
        <v>30</v>
      </c>
      <c r="B114" s="25" t="s">
        <v>126</v>
      </c>
      <c r="C114" s="4">
        <v>1976</v>
      </c>
      <c r="D114" s="4">
        <v>0</v>
      </c>
      <c r="E114" s="1" t="s">
        <v>45</v>
      </c>
      <c r="F114" s="5">
        <v>10</v>
      </c>
      <c r="G114" s="5">
        <v>1</v>
      </c>
      <c r="H114" s="8">
        <v>4790.8</v>
      </c>
      <c r="I114" s="8">
        <v>3357.3</v>
      </c>
      <c r="J114" s="8">
        <v>2458.1999999999998</v>
      </c>
      <c r="K114" s="9">
        <v>96</v>
      </c>
      <c r="L114" s="8">
        <v>2000000</v>
      </c>
      <c r="M114" s="8">
        <v>0</v>
      </c>
      <c r="N114" s="8">
        <v>0</v>
      </c>
      <c r="O114" s="8">
        <v>0</v>
      </c>
      <c r="P114" s="8">
        <f>L114-N114-O114</f>
        <v>2000000</v>
      </c>
      <c r="Q114" s="8">
        <f t="shared" si="10"/>
        <v>595.71679623506986</v>
      </c>
      <c r="R114" s="2">
        <v>24736.34</v>
      </c>
      <c r="S114" s="18">
        <v>43099</v>
      </c>
    </row>
    <row r="115" spans="1:19">
      <c r="A115" s="32">
        <v>31</v>
      </c>
      <c r="B115" s="25" t="s">
        <v>95</v>
      </c>
      <c r="C115" s="7">
        <v>1974</v>
      </c>
      <c r="D115" s="4">
        <v>0</v>
      </c>
      <c r="E115" s="1" t="s">
        <v>26</v>
      </c>
      <c r="F115" s="9">
        <v>5</v>
      </c>
      <c r="G115" s="9">
        <v>4</v>
      </c>
      <c r="H115" s="8">
        <v>6319.1</v>
      </c>
      <c r="I115" s="8">
        <v>3317.8</v>
      </c>
      <c r="J115" s="8">
        <v>1937.7</v>
      </c>
      <c r="K115" s="9">
        <v>196</v>
      </c>
      <c r="L115" s="8">
        <v>9458004.1699999999</v>
      </c>
      <c r="M115" s="8">
        <v>0</v>
      </c>
      <c r="N115" s="8">
        <f t="shared" ref="N115:N120" si="12">ROUND(L115*10%,2)</f>
        <v>945800.42</v>
      </c>
      <c r="O115" s="8">
        <f t="shared" ref="O115:O120" si="13">ROUND(N115*0.45,2)</f>
        <v>425610.19</v>
      </c>
      <c r="P115" s="8">
        <f t="shared" ref="P115:P121" si="14">ROUND(SUM(L115-N115-O115),2)</f>
        <v>8086593.5599999996</v>
      </c>
      <c r="Q115" s="8">
        <f t="shared" si="10"/>
        <v>2850.685445174513</v>
      </c>
      <c r="R115" s="2">
        <v>15577.35</v>
      </c>
      <c r="S115" s="18">
        <v>43099</v>
      </c>
    </row>
    <row r="116" spans="1:19">
      <c r="A116" s="32">
        <v>32</v>
      </c>
      <c r="B116" s="25" t="s">
        <v>127</v>
      </c>
      <c r="C116" s="7">
        <v>1975</v>
      </c>
      <c r="D116" s="4">
        <v>0</v>
      </c>
      <c r="E116" s="8" t="s">
        <v>44</v>
      </c>
      <c r="F116" s="9">
        <v>5</v>
      </c>
      <c r="G116" s="9">
        <v>6</v>
      </c>
      <c r="H116" s="8">
        <v>8168.6</v>
      </c>
      <c r="I116" s="8">
        <v>4216.5</v>
      </c>
      <c r="J116" s="8">
        <v>2355.3000000000002</v>
      </c>
      <c r="K116" s="9">
        <v>225</v>
      </c>
      <c r="L116" s="8">
        <v>18608257.370000001</v>
      </c>
      <c r="M116" s="8">
        <v>0</v>
      </c>
      <c r="N116" s="8">
        <f t="shared" si="12"/>
        <v>1860825.74</v>
      </c>
      <c r="O116" s="8">
        <f t="shared" si="13"/>
        <v>837371.58</v>
      </c>
      <c r="P116" s="8">
        <f t="shared" si="14"/>
        <v>15910060.050000001</v>
      </c>
      <c r="Q116" s="8">
        <f t="shared" si="10"/>
        <v>4413.199898019685</v>
      </c>
      <c r="R116" s="2">
        <v>24736.34</v>
      </c>
      <c r="S116" s="18">
        <v>43099</v>
      </c>
    </row>
    <row r="117" spans="1:19">
      <c r="A117" s="32">
        <v>33</v>
      </c>
      <c r="B117" s="25" t="s">
        <v>128</v>
      </c>
      <c r="C117" s="7">
        <v>1975</v>
      </c>
      <c r="D117" s="4">
        <v>0</v>
      </c>
      <c r="E117" s="1" t="s">
        <v>131</v>
      </c>
      <c r="F117" s="9">
        <v>5</v>
      </c>
      <c r="G117" s="9">
        <v>4</v>
      </c>
      <c r="H117" s="8">
        <v>6154.35</v>
      </c>
      <c r="I117" s="8">
        <v>3350.55</v>
      </c>
      <c r="J117" s="8">
        <v>2001.28</v>
      </c>
      <c r="K117" s="9">
        <v>183</v>
      </c>
      <c r="L117" s="8">
        <v>9832126.4199999999</v>
      </c>
      <c r="M117" s="8">
        <v>0</v>
      </c>
      <c r="N117" s="8">
        <f t="shared" si="12"/>
        <v>983212.64</v>
      </c>
      <c r="O117" s="8">
        <f t="shared" si="13"/>
        <v>442445.69</v>
      </c>
      <c r="P117" s="8">
        <f t="shared" si="14"/>
        <v>8406468.0899999999</v>
      </c>
      <c r="Q117" s="8">
        <f t="shared" si="10"/>
        <v>2934.4813299309067</v>
      </c>
      <c r="R117" s="2">
        <v>24736.34</v>
      </c>
      <c r="S117" s="18">
        <v>43099</v>
      </c>
    </row>
    <row r="118" spans="1:19">
      <c r="A118" s="32">
        <v>34</v>
      </c>
      <c r="B118" s="25" t="s">
        <v>129</v>
      </c>
      <c r="C118" s="11">
        <v>1975</v>
      </c>
      <c r="D118" s="4">
        <v>0</v>
      </c>
      <c r="E118" s="1" t="s">
        <v>45</v>
      </c>
      <c r="F118" s="12">
        <v>5</v>
      </c>
      <c r="G118" s="9">
        <v>4</v>
      </c>
      <c r="H118" s="8">
        <v>10799.8</v>
      </c>
      <c r="I118" s="8">
        <v>5256.8</v>
      </c>
      <c r="J118" s="8">
        <v>2205.6</v>
      </c>
      <c r="K118" s="9">
        <v>402</v>
      </c>
      <c r="L118" s="8">
        <v>19594716.16</v>
      </c>
      <c r="M118" s="8">
        <v>0</v>
      </c>
      <c r="N118" s="8">
        <f t="shared" si="12"/>
        <v>1959471.62</v>
      </c>
      <c r="O118" s="8">
        <f t="shared" si="13"/>
        <v>881762.23</v>
      </c>
      <c r="P118" s="8">
        <f t="shared" si="14"/>
        <v>16753482.310000001</v>
      </c>
      <c r="Q118" s="8">
        <f t="shared" si="10"/>
        <v>3727.4988890579821</v>
      </c>
      <c r="R118" s="2">
        <v>24736.34</v>
      </c>
      <c r="S118" s="18">
        <v>43099</v>
      </c>
    </row>
    <row r="119" spans="1:19">
      <c r="A119" s="32">
        <v>35</v>
      </c>
      <c r="B119" s="25" t="s">
        <v>130</v>
      </c>
      <c r="C119" s="7">
        <v>1975</v>
      </c>
      <c r="D119" s="4">
        <v>0</v>
      </c>
      <c r="E119" s="1" t="s">
        <v>105</v>
      </c>
      <c r="F119" s="9">
        <v>5</v>
      </c>
      <c r="G119" s="9">
        <v>4</v>
      </c>
      <c r="H119" s="8">
        <v>5491.3</v>
      </c>
      <c r="I119" s="8">
        <v>3410</v>
      </c>
      <c r="J119" s="8">
        <v>1671.2</v>
      </c>
      <c r="K119" s="9">
        <v>137</v>
      </c>
      <c r="L119" s="8">
        <v>14863578.949999999</v>
      </c>
      <c r="M119" s="8">
        <v>0</v>
      </c>
      <c r="N119" s="8">
        <f t="shared" si="12"/>
        <v>1486357.9</v>
      </c>
      <c r="O119" s="8">
        <f t="shared" si="13"/>
        <v>668861.06000000006</v>
      </c>
      <c r="P119" s="8">
        <f t="shared" si="14"/>
        <v>12708359.99</v>
      </c>
      <c r="Q119" s="8">
        <f t="shared" si="10"/>
        <v>4358.820806451613</v>
      </c>
      <c r="R119" s="2">
        <v>15577.35</v>
      </c>
      <c r="S119" s="18">
        <v>43099</v>
      </c>
    </row>
    <row r="120" spans="1:19">
      <c r="A120" s="32">
        <v>36</v>
      </c>
      <c r="B120" s="25" t="s">
        <v>101</v>
      </c>
      <c r="C120" s="7">
        <v>1974</v>
      </c>
      <c r="D120" s="4">
        <v>0</v>
      </c>
      <c r="E120" s="1" t="s">
        <v>105</v>
      </c>
      <c r="F120" s="9">
        <v>5</v>
      </c>
      <c r="G120" s="9">
        <v>4</v>
      </c>
      <c r="H120" s="8">
        <v>5480.7</v>
      </c>
      <c r="I120" s="8">
        <v>3453.6</v>
      </c>
      <c r="J120" s="8">
        <v>1974.3</v>
      </c>
      <c r="K120" s="9">
        <v>201</v>
      </c>
      <c r="L120" s="8">
        <v>7799570.0999999996</v>
      </c>
      <c r="M120" s="8">
        <v>0</v>
      </c>
      <c r="N120" s="8">
        <f t="shared" si="12"/>
        <v>779957.01</v>
      </c>
      <c r="O120" s="8">
        <f t="shared" si="13"/>
        <v>350980.65</v>
      </c>
      <c r="P120" s="8">
        <f t="shared" si="14"/>
        <v>6668632.4400000004</v>
      </c>
      <c r="Q120" s="8">
        <f t="shared" si="10"/>
        <v>2258.3883773453786</v>
      </c>
      <c r="R120" s="2">
        <v>15577.35</v>
      </c>
      <c r="S120" s="18">
        <v>43099</v>
      </c>
    </row>
    <row r="121" spans="1:19">
      <c r="A121" s="33"/>
      <c r="B121" s="90" t="s">
        <v>142</v>
      </c>
      <c r="C121" s="91"/>
      <c r="D121" s="92"/>
      <c r="E121" s="34"/>
      <c r="F121" s="33"/>
      <c r="G121" s="33"/>
      <c r="H121" s="17">
        <f t="shared" ref="H121:O121" si="15">ROUND(SUM(H85:H120),2)</f>
        <v>241231.92</v>
      </c>
      <c r="I121" s="17">
        <f t="shared" si="15"/>
        <v>149898.32</v>
      </c>
      <c r="J121" s="17">
        <f t="shared" si="15"/>
        <v>80987.649999999994</v>
      </c>
      <c r="K121" s="35">
        <f t="shared" si="15"/>
        <v>8800</v>
      </c>
      <c r="L121" s="17">
        <f t="shared" si="15"/>
        <v>381372343.35000002</v>
      </c>
      <c r="M121" s="17">
        <f t="shared" si="15"/>
        <v>0</v>
      </c>
      <c r="N121" s="17">
        <f t="shared" si="15"/>
        <v>20313034.710000001</v>
      </c>
      <c r="O121" s="17">
        <f t="shared" si="15"/>
        <v>9140865.6199999992</v>
      </c>
      <c r="P121" s="17">
        <f t="shared" si="14"/>
        <v>351918443.01999998</v>
      </c>
      <c r="Q121" s="17">
        <f t="shared" si="10"/>
        <v>2544.2069220655708</v>
      </c>
      <c r="R121" s="8"/>
      <c r="S121" s="8"/>
    </row>
  </sheetData>
  <mergeCells count="26">
    <mergeCell ref="A1:S1"/>
    <mergeCell ref="A2:A5"/>
    <mergeCell ref="B2:B5"/>
    <mergeCell ref="C2:D2"/>
    <mergeCell ref="E2:E5"/>
    <mergeCell ref="F2:F5"/>
    <mergeCell ref="C3:C5"/>
    <mergeCell ref="D3:D5"/>
    <mergeCell ref="G2:G5"/>
    <mergeCell ref="H2:H4"/>
    <mergeCell ref="S2:S5"/>
    <mergeCell ref="I2:J2"/>
    <mergeCell ref="K2:K4"/>
    <mergeCell ref="I3:I4"/>
    <mergeCell ref="J3:J4"/>
    <mergeCell ref="L3:L4"/>
    <mergeCell ref="M3:P3"/>
    <mergeCell ref="L2:P2"/>
    <mergeCell ref="Q2:Q4"/>
    <mergeCell ref="R2:R4"/>
    <mergeCell ref="B121:D121"/>
    <mergeCell ref="A7:S7"/>
    <mergeCell ref="B38:C38"/>
    <mergeCell ref="A41:S41"/>
    <mergeCell ref="B83:C83"/>
    <mergeCell ref="A84:S84"/>
  </mergeCells>
  <phoneticPr fontId="6" type="noConversion"/>
  <pageMargins left="0.31496062992125984" right="0.31496062992125984" top="0.94488188976377963" bottom="0.42" header="0.31496062992125984" footer="0.31496062992125984"/>
  <pageSetup paperSize="9" scale="7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23"/>
  <sheetViews>
    <sheetView tabSelected="1" workbookViewId="0">
      <selection activeCell="T5" sqref="T5"/>
    </sheetView>
  </sheetViews>
  <sheetFormatPr defaultRowHeight="9"/>
  <cols>
    <col min="1" max="1" width="2.85546875" style="45" customWidth="1"/>
    <col min="2" max="2" width="13.85546875" style="89" customWidth="1"/>
    <col min="3" max="3" width="5.28515625" style="37" customWidth="1"/>
    <col min="4" max="4" width="2.85546875" style="37" customWidth="1"/>
    <col min="5" max="5" width="8.5703125" style="37" customWidth="1"/>
    <col min="6" max="6" width="2.5703125" style="45" customWidth="1"/>
    <col min="7" max="7" width="2.5703125" style="37" customWidth="1"/>
    <col min="8" max="8" width="8.85546875" style="37" customWidth="1"/>
    <col min="9" max="9" width="8.28515625" style="37" customWidth="1"/>
    <col min="10" max="10" width="8" style="37" customWidth="1"/>
    <col min="11" max="11" width="5.28515625" style="37" customWidth="1"/>
    <col min="12" max="12" width="10.5703125" style="37" customWidth="1"/>
    <col min="13" max="13" width="10.28515625" style="37" customWidth="1"/>
    <col min="14" max="14" width="10" style="37" customWidth="1"/>
    <col min="15" max="15" width="9" style="37" customWidth="1"/>
    <col min="16" max="16" width="10.5703125" style="37" customWidth="1"/>
    <col min="17" max="17" width="7" style="37" customWidth="1"/>
    <col min="18" max="18" width="7.7109375" style="37" customWidth="1"/>
    <col min="19" max="19" width="7.28515625" style="37" customWidth="1"/>
    <col min="20" max="16384" width="9.140625" style="37"/>
  </cols>
  <sheetData>
    <row r="1" spans="1:19" s="84" customFormat="1" ht="14.25">
      <c r="A1" s="82"/>
      <c r="B1" s="86"/>
      <c r="C1" s="85" t="s">
        <v>146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s="84" customFormat="1" ht="14.25">
      <c r="A2" s="82"/>
      <c r="B2" s="86"/>
      <c r="C2" s="85" t="s">
        <v>145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</row>
    <row r="3" spans="1:19" ht="15" customHeight="1">
      <c r="A3" s="123" t="s">
        <v>0</v>
      </c>
      <c r="B3" s="126" t="s">
        <v>1</v>
      </c>
      <c r="C3" s="129" t="s">
        <v>2</v>
      </c>
      <c r="D3" s="130"/>
      <c r="E3" s="131" t="s">
        <v>3</v>
      </c>
      <c r="F3" s="134" t="s">
        <v>4</v>
      </c>
      <c r="G3" s="131" t="s">
        <v>5</v>
      </c>
      <c r="H3" s="137" t="s">
        <v>6</v>
      </c>
      <c r="I3" s="140" t="s">
        <v>7</v>
      </c>
      <c r="J3" s="141"/>
      <c r="K3" s="137" t="s">
        <v>8</v>
      </c>
      <c r="L3" s="144" t="s">
        <v>9</v>
      </c>
      <c r="M3" s="145"/>
      <c r="N3" s="145"/>
      <c r="O3" s="145"/>
      <c r="P3" s="146"/>
      <c r="Q3" s="142" t="s">
        <v>10</v>
      </c>
      <c r="R3" s="142" t="s">
        <v>11</v>
      </c>
      <c r="S3" s="137" t="s">
        <v>12</v>
      </c>
    </row>
    <row r="4" spans="1:19" ht="15" customHeight="1">
      <c r="A4" s="124"/>
      <c r="B4" s="127"/>
      <c r="C4" s="137" t="s">
        <v>13</v>
      </c>
      <c r="D4" s="137" t="s">
        <v>14</v>
      </c>
      <c r="E4" s="132"/>
      <c r="F4" s="135"/>
      <c r="G4" s="132"/>
      <c r="H4" s="138"/>
      <c r="I4" s="137" t="s">
        <v>15</v>
      </c>
      <c r="J4" s="137" t="s">
        <v>16</v>
      </c>
      <c r="K4" s="138"/>
      <c r="L4" s="142" t="s">
        <v>15</v>
      </c>
      <c r="M4" s="144" t="s">
        <v>17</v>
      </c>
      <c r="N4" s="145"/>
      <c r="O4" s="145"/>
      <c r="P4" s="146"/>
      <c r="Q4" s="147"/>
      <c r="R4" s="147"/>
      <c r="S4" s="138"/>
    </row>
    <row r="5" spans="1:19" ht="90.75">
      <c r="A5" s="124"/>
      <c r="B5" s="127"/>
      <c r="C5" s="138"/>
      <c r="D5" s="138"/>
      <c r="E5" s="132"/>
      <c r="F5" s="135"/>
      <c r="G5" s="132"/>
      <c r="H5" s="139"/>
      <c r="I5" s="139"/>
      <c r="J5" s="139"/>
      <c r="K5" s="139"/>
      <c r="L5" s="143"/>
      <c r="M5" s="38" t="s">
        <v>18</v>
      </c>
      <c r="N5" s="38" t="s">
        <v>19</v>
      </c>
      <c r="O5" s="38" t="s">
        <v>20</v>
      </c>
      <c r="P5" s="38" t="s">
        <v>21</v>
      </c>
      <c r="Q5" s="143"/>
      <c r="R5" s="143"/>
      <c r="S5" s="138"/>
    </row>
    <row r="6" spans="1:19" ht="10.5">
      <c r="A6" s="125"/>
      <c r="B6" s="128"/>
      <c r="C6" s="139"/>
      <c r="D6" s="139"/>
      <c r="E6" s="133"/>
      <c r="F6" s="136"/>
      <c r="G6" s="133"/>
      <c r="H6" s="39" t="s">
        <v>22</v>
      </c>
      <c r="I6" s="39" t="s">
        <v>22</v>
      </c>
      <c r="J6" s="39" t="s">
        <v>22</v>
      </c>
      <c r="K6" s="39" t="s">
        <v>23</v>
      </c>
      <c r="L6" s="40" t="s">
        <v>24</v>
      </c>
      <c r="M6" s="40" t="s">
        <v>24</v>
      </c>
      <c r="N6" s="40" t="s">
        <v>24</v>
      </c>
      <c r="O6" s="40" t="s">
        <v>24</v>
      </c>
      <c r="P6" s="40" t="s">
        <v>24</v>
      </c>
      <c r="Q6" s="40" t="s">
        <v>25</v>
      </c>
      <c r="R6" s="40" t="s">
        <v>25</v>
      </c>
      <c r="S6" s="139"/>
    </row>
    <row r="7" spans="1:19" ht="10.5">
      <c r="A7" s="44">
        <v>1</v>
      </c>
      <c r="B7" s="87">
        <v>2</v>
      </c>
      <c r="C7" s="41">
        <v>3</v>
      </c>
      <c r="D7" s="41">
        <v>4</v>
      </c>
      <c r="E7" s="41">
        <v>5</v>
      </c>
      <c r="F7" s="44">
        <v>6</v>
      </c>
      <c r="G7" s="41">
        <v>7</v>
      </c>
      <c r="H7" s="41">
        <v>8</v>
      </c>
      <c r="I7" s="41">
        <v>9</v>
      </c>
      <c r="J7" s="41">
        <v>10</v>
      </c>
      <c r="K7" s="41">
        <v>11</v>
      </c>
      <c r="L7" s="42">
        <v>12</v>
      </c>
      <c r="M7" s="42">
        <v>13</v>
      </c>
      <c r="N7" s="42">
        <v>14</v>
      </c>
      <c r="O7" s="42">
        <v>15</v>
      </c>
      <c r="P7" s="42">
        <v>16</v>
      </c>
      <c r="Q7" s="42">
        <v>17</v>
      </c>
      <c r="R7" s="42">
        <v>18</v>
      </c>
      <c r="S7" s="42">
        <v>19</v>
      </c>
    </row>
    <row r="8" spans="1:19" s="80" customFormat="1" ht="16.5" customHeight="1">
      <c r="A8" s="151" t="s">
        <v>46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3"/>
    </row>
    <row r="9" spans="1:19" s="50" customFormat="1" ht="10.5">
      <c r="A9" s="70">
        <v>1</v>
      </c>
      <c r="B9" s="87" t="s">
        <v>28</v>
      </c>
      <c r="C9" s="46">
        <v>1971</v>
      </c>
      <c r="D9" s="46">
        <v>0</v>
      </c>
      <c r="E9" s="46" t="s">
        <v>105</v>
      </c>
      <c r="F9" s="70">
        <v>5</v>
      </c>
      <c r="G9" s="46">
        <v>4</v>
      </c>
      <c r="H9" s="47">
        <v>4386.3999999999996</v>
      </c>
      <c r="I9" s="47">
        <v>2699.8</v>
      </c>
      <c r="J9" s="47">
        <v>1678.5</v>
      </c>
      <c r="K9" s="48">
        <v>173</v>
      </c>
      <c r="L9" s="43">
        <v>9472106.8399999999</v>
      </c>
      <c r="M9" s="47">
        <f t="shared" ref="M9:M38" si="0">ROUND(L9*3.75%,2)</f>
        <v>355204.01</v>
      </c>
      <c r="N9" s="47">
        <f t="shared" ref="N9:N38" si="1">ROUND(L9*6.25%,2)</f>
        <v>592006.68000000005</v>
      </c>
      <c r="O9" s="47">
        <f t="shared" ref="O9:O38" si="2">ROUND((M9+N9)*0.25,2)</f>
        <v>236802.67</v>
      </c>
      <c r="P9" s="47">
        <f t="shared" ref="P9:P38" si="3">ROUND(L9-(M9+N9+O9),2)</f>
        <v>8288093.4800000004</v>
      </c>
      <c r="Q9" s="47">
        <f t="shared" ref="Q9:Q39" si="4">L9/I9</f>
        <v>3508.4476035261869</v>
      </c>
      <c r="R9" s="47">
        <v>15577.35</v>
      </c>
      <c r="S9" s="49">
        <v>42368</v>
      </c>
    </row>
    <row r="10" spans="1:19" s="50" customFormat="1" ht="14.25" customHeight="1">
      <c r="A10" s="70">
        <v>2</v>
      </c>
      <c r="B10" s="87" t="s">
        <v>29</v>
      </c>
      <c r="C10" s="46">
        <v>1971</v>
      </c>
      <c r="D10" s="46">
        <v>0</v>
      </c>
      <c r="E10" s="46" t="s">
        <v>131</v>
      </c>
      <c r="F10" s="70">
        <v>5</v>
      </c>
      <c r="G10" s="46">
        <v>4</v>
      </c>
      <c r="H10" s="47">
        <v>5557.9</v>
      </c>
      <c r="I10" s="47">
        <v>3501</v>
      </c>
      <c r="J10" s="47">
        <v>2116.1999999999998</v>
      </c>
      <c r="K10" s="48">
        <v>172</v>
      </c>
      <c r="L10" s="43">
        <v>12843781.92</v>
      </c>
      <c r="M10" s="47">
        <f t="shared" si="0"/>
        <v>481641.82</v>
      </c>
      <c r="N10" s="47">
        <f t="shared" si="1"/>
        <v>802736.37</v>
      </c>
      <c r="O10" s="47">
        <f t="shared" si="2"/>
        <v>321094.55</v>
      </c>
      <c r="P10" s="47">
        <f t="shared" si="3"/>
        <v>11238309.18</v>
      </c>
      <c r="Q10" s="47">
        <f t="shared" si="4"/>
        <v>3668.6038046272492</v>
      </c>
      <c r="R10" s="47">
        <v>24736.34</v>
      </c>
      <c r="S10" s="49">
        <v>42368</v>
      </c>
    </row>
    <row r="11" spans="1:19" s="50" customFormat="1" ht="10.5">
      <c r="A11" s="70">
        <v>3</v>
      </c>
      <c r="B11" s="87" t="s">
        <v>30</v>
      </c>
      <c r="C11" s="46">
        <v>1971</v>
      </c>
      <c r="D11" s="46">
        <v>0</v>
      </c>
      <c r="E11" s="46" t="s">
        <v>131</v>
      </c>
      <c r="F11" s="70">
        <v>5</v>
      </c>
      <c r="G11" s="46">
        <v>4</v>
      </c>
      <c r="H11" s="47">
        <v>5433.6</v>
      </c>
      <c r="I11" s="47">
        <v>3404.3</v>
      </c>
      <c r="J11" s="47">
        <v>2061.0500000000002</v>
      </c>
      <c r="K11" s="48">
        <v>197</v>
      </c>
      <c r="L11" s="47">
        <v>9311150.1799999997</v>
      </c>
      <c r="M11" s="47">
        <f t="shared" si="0"/>
        <v>349168.13</v>
      </c>
      <c r="N11" s="47">
        <f t="shared" si="1"/>
        <v>581946.89</v>
      </c>
      <c r="O11" s="47">
        <f t="shared" si="2"/>
        <v>232778.76</v>
      </c>
      <c r="P11" s="47">
        <f t="shared" si="3"/>
        <v>8147256.4000000004</v>
      </c>
      <c r="Q11" s="47">
        <f t="shared" si="4"/>
        <v>2735.1144669976206</v>
      </c>
      <c r="R11" s="47">
        <v>24736.34</v>
      </c>
      <c r="S11" s="49">
        <v>42368</v>
      </c>
    </row>
    <row r="12" spans="1:19" s="50" customFormat="1" ht="10.5">
      <c r="A12" s="70">
        <v>4</v>
      </c>
      <c r="B12" s="87" t="s">
        <v>31</v>
      </c>
      <c r="C12" s="46">
        <v>1970</v>
      </c>
      <c r="D12" s="46">
        <v>0</v>
      </c>
      <c r="E12" s="46" t="s">
        <v>105</v>
      </c>
      <c r="F12" s="70">
        <v>4</v>
      </c>
      <c r="G12" s="46">
        <v>6</v>
      </c>
      <c r="H12" s="47">
        <v>7275.8</v>
      </c>
      <c r="I12" s="47">
        <v>3461.4</v>
      </c>
      <c r="J12" s="47">
        <v>2281.1</v>
      </c>
      <c r="K12" s="48">
        <v>193</v>
      </c>
      <c r="L12" s="47">
        <v>7632930.9199999999</v>
      </c>
      <c r="M12" s="47">
        <f t="shared" si="0"/>
        <v>286234.90999999997</v>
      </c>
      <c r="N12" s="47">
        <f t="shared" si="1"/>
        <v>477058.18</v>
      </c>
      <c r="O12" s="47">
        <f t="shared" si="2"/>
        <v>190823.27</v>
      </c>
      <c r="P12" s="47">
        <f t="shared" si="3"/>
        <v>6678814.5599999996</v>
      </c>
      <c r="Q12" s="47">
        <f t="shared" si="4"/>
        <v>2205.1571387299937</v>
      </c>
      <c r="R12" s="47">
        <v>15577.35</v>
      </c>
      <c r="S12" s="49">
        <v>42368</v>
      </c>
    </row>
    <row r="13" spans="1:19" s="50" customFormat="1" ht="10.5">
      <c r="A13" s="70">
        <v>5</v>
      </c>
      <c r="B13" s="87" t="s">
        <v>32</v>
      </c>
      <c r="C13" s="46">
        <v>1971</v>
      </c>
      <c r="D13" s="46">
        <v>0</v>
      </c>
      <c r="E13" s="46" t="s">
        <v>105</v>
      </c>
      <c r="F13" s="70">
        <v>5</v>
      </c>
      <c r="G13" s="46">
        <v>6</v>
      </c>
      <c r="H13" s="47">
        <v>10735.8</v>
      </c>
      <c r="I13" s="47">
        <v>5826.1</v>
      </c>
      <c r="J13" s="47">
        <v>3013.7</v>
      </c>
      <c r="K13" s="48">
        <v>288</v>
      </c>
      <c r="L13" s="47">
        <v>9866486.0999999996</v>
      </c>
      <c r="M13" s="47">
        <f t="shared" si="0"/>
        <v>369993.23</v>
      </c>
      <c r="N13" s="47">
        <f t="shared" si="1"/>
        <v>616655.38</v>
      </c>
      <c r="O13" s="47">
        <f t="shared" si="2"/>
        <v>246662.15</v>
      </c>
      <c r="P13" s="47">
        <f t="shared" si="3"/>
        <v>8633175.3399999999</v>
      </c>
      <c r="Q13" s="47">
        <f t="shared" si="4"/>
        <v>1693.4975541099534</v>
      </c>
      <c r="R13" s="47">
        <v>15577.35</v>
      </c>
      <c r="S13" s="49">
        <v>42368</v>
      </c>
    </row>
    <row r="14" spans="1:19" s="50" customFormat="1" ht="10.5">
      <c r="A14" s="70">
        <v>6</v>
      </c>
      <c r="B14" s="87" t="s">
        <v>33</v>
      </c>
      <c r="C14" s="46">
        <v>1971</v>
      </c>
      <c r="D14" s="46">
        <v>0</v>
      </c>
      <c r="E14" s="46" t="s">
        <v>105</v>
      </c>
      <c r="F14" s="70">
        <v>5</v>
      </c>
      <c r="G14" s="46">
        <v>6</v>
      </c>
      <c r="H14" s="47">
        <v>10494.1</v>
      </c>
      <c r="I14" s="47">
        <v>5736.6</v>
      </c>
      <c r="J14" s="47">
        <v>2665.6</v>
      </c>
      <c r="K14" s="48">
        <v>291</v>
      </c>
      <c r="L14" s="47">
        <v>9856668.9299999997</v>
      </c>
      <c r="M14" s="47">
        <f t="shared" si="0"/>
        <v>369625.08</v>
      </c>
      <c r="N14" s="47">
        <f t="shared" si="1"/>
        <v>616041.81000000006</v>
      </c>
      <c r="O14" s="47">
        <f t="shared" si="2"/>
        <v>246416.72</v>
      </c>
      <c r="P14" s="47">
        <f t="shared" si="3"/>
        <v>8624585.3200000003</v>
      </c>
      <c r="Q14" s="47">
        <f t="shared" si="4"/>
        <v>1718.2074626085137</v>
      </c>
      <c r="R14" s="47">
        <v>15577.35</v>
      </c>
      <c r="S14" s="49">
        <v>42368</v>
      </c>
    </row>
    <row r="15" spans="1:19" s="50" customFormat="1" ht="10.5">
      <c r="A15" s="70">
        <v>7</v>
      </c>
      <c r="B15" s="87" t="s">
        <v>34</v>
      </c>
      <c r="C15" s="46">
        <v>1971</v>
      </c>
      <c r="D15" s="46">
        <v>0</v>
      </c>
      <c r="E15" s="46" t="s">
        <v>105</v>
      </c>
      <c r="F15" s="70">
        <v>5</v>
      </c>
      <c r="G15" s="46">
        <v>6</v>
      </c>
      <c r="H15" s="47">
        <v>10552.1</v>
      </c>
      <c r="I15" s="47">
        <v>5764.4</v>
      </c>
      <c r="J15" s="47">
        <v>3126.4</v>
      </c>
      <c r="K15" s="48">
        <v>277</v>
      </c>
      <c r="L15" s="47">
        <v>9007731.5199999996</v>
      </c>
      <c r="M15" s="47">
        <f t="shared" si="0"/>
        <v>337789.93</v>
      </c>
      <c r="N15" s="47">
        <f t="shared" si="1"/>
        <v>562983.22</v>
      </c>
      <c r="O15" s="47">
        <f t="shared" si="2"/>
        <v>225193.29</v>
      </c>
      <c r="P15" s="47">
        <f t="shared" si="3"/>
        <v>7881765.0800000001</v>
      </c>
      <c r="Q15" s="47">
        <f t="shared" si="4"/>
        <v>1562.648587884255</v>
      </c>
      <c r="R15" s="47">
        <v>15577.35</v>
      </c>
      <c r="S15" s="49">
        <v>42368</v>
      </c>
    </row>
    <row r="16" spans="1:19" s="50" customFormat="1" ht="10.5">
      <c r="A16" s="70">
        <v>8</v>
      </c>
      <c r="B16" s="87" t="s">
        <v>35</v>
      </c>
      <c r="C16" s="46">
        <v>1970</v>
      </c>
      <c r="D16" s="46">
        <v>0</v>
      </c>
      <c r="E16" s="46" t="s">
        <v>105</v>
      </c>
      <c r="F16" s="70">
        <v>5</v>
      </c>
      <c r="G16" s="46">
        <v>1</v>
      </c>
      <c r="H16" s="47">
        <v>2802.5</v>
      </c>
      <c r="I16" s="47">
        <v>1529.9</v>
      </c>
      <c r="J16" s="47">
        <v>894</v>
      </c>
      <c r="K16" s="48">
        <v>96</v>
      </c>
      <c r="L16" s="47">
        <v>4974013.3</v>
      </c>
      <c r="M16" s="47">
        <f t="shared" si="0"/>
        <v>186525.5</v>
      </c>
      <c r="N16" s="47">
        <f t="shared" si="1"/>
        <v>310875.83</v>
      </c>
      <c r="O16" s="47">
        <f t="shared" si="2"/>
        <v>124350.33</v>
      </c>
      <c r="P16" s="47">
        <f t="shared" si="3"/>
        <v>4352261.6399999997</v>
      </c>
      <c r="Q16" s="47">
        <f t="shared" si="4"/>
        <v>3251.2015818027321</v>
      </c>
      <c r="R16" s="47">
        <v>15577.35</v>
      </c>
      <c r="S16" s="49">
        <v>42368</v>
      </c>
    </row>
    <row r="17" spans="1:19" s="50" customFormat="1" ht="10.5">
      <c r="A17" s="70">
        <v>9</v>
      </c>
      <c r="B17" s="87" t="s">
        <v>36</v>
      </c>
      <c r="C17" s="46">
        <v>1971</v>
      </c>
      <c r="D17" s="46">
        <v>0</v>
      </c>
      <c r="E17" s="46" t="s">
        <v>105</v>
      </c>
      <c r="F17" s="70">
        <v>5</v>
      </c>
      <c r="G17" s="46">
        <v>4</v>
      </c>
      <c r="H17" s="47">
        <v>6603.8</v>
      </c>
      <c r="I17" s="47">
        <v>3533.9</v>
      </c>
      <c r="J17" s="47">
        <v>2104.9</v>
      </c>
      <c r="K17" s="48">
        <v>234</v>
      </c>
      <c r="L17" s="47">
        <v>6290143.1500000004</v>
      </c>
      <c r="M17" s="47">
        <f t="shared" si="0"/>
        <v>235880.37</v>
      </c>
      <c r="N17" s="47">
        <f t="shared" si="1"/>
        <v>393133.95</v>
      </c>
      <c r="O17" s="47">
        <f t="shared" si="2"/>
        <v>157253.57999999999</v>
      </c>
      <c r="P17" s="47">
        <f t="shared" si="3"/>
        <v>5503875.25</v>
      </c>
      <c r="Q17" s="47">
        <f t="shared" si="4"/>
        <v>1779.9437307224314</v>
      </c>
      <c r="R17" s="47">
        <v>15577.35</v>
      </c>
      <c r="S17" s="49">
        <v>42368</v>
      </c>
    </row>
    <row r="18" spans="1:19" s="50" customFormat="1" ht="10.5">
      <c r="A18" s="70">
        <v>10</v>
      </c>
      <c r="B18" s="87" t="s">
        <v>27</v>
      </c>
      <c r="C18" s="46">
        <v>1971</v>
      </c>
      <c r="D18" s="46">
        <v>0</v>
      </c>
      <c r="E18" s="46" t="s">
        <v>105</v>
      </c>
      <c r="F18" s="70">
        <v>5</v>
      </c>
      <c r="G18" s="46">
        <v>4</v>
      </c>
      <c r="H18" s="47">
        <v>6587.8</v>
      </c>
      <c r="I18" s="47">
        <v>3523.9</v>
      </c>
      <c r="J18" s="47">
        <v>2215.6</v>
      </c>
      <c r="K18" s="48">
        <v>203</v>
      </c>
      <c r="L18" s="47">
        <v>6430542.96</v>
      </c>
      <c r="M18" s="47">
        <f t="shared" si="0"/>
        <v>241145.36</v>
      </c>
      <c r="N18" s="47">
        <f t="shared" si="1"/>
        <v>401908.94</v>
      </c>
      <c r="O18" s="47">
        <f t="shared" si="2"/>
        <v>160763.57999999999</v>
      </c>
      <c r="P18" s="47">
        <f t="shared" si="3"/>
        <v>5626725.0800000001</v>
      </c>
      <c r="Q18" s="47">
        <f t="shared" si="4"/>
        <v>1824.8369590510513</v>
      </c>
      <c r="R18" s="47">
        <v>15577.35</v>
      </c>
      <c r="S18" s="49">
        <v>42368</v>
      </c>
    </row>
    <row r="19" spans="1:19" s="50" customFormat="1" ht="10.5">
      <c r="A19" s="70">
        <v>11</v>
      </c>
      <c r="B19" s="87" t="s">
        <v>37</v>
      </c>
      <c r="C19" s="46">
        <v>1971</v>
      </c>
      <c r="D19" s="46">
        <v>0</v>
      </c>
      <c r="E19" s="46" t="s">
        <v>105</v>
      </c>
      <c r="F19" s="70">
        <v>5</v>
      </c>
      <c r="G19" s="46">
        <v>4</v>
      </c>
      <c r="H19" s="47">
        <v>5453</v>
      </c>
      <c r="I19" s="47">
        <v>3428.2</v>
      </c>
      <c r="J19" s="47">
        <v>1854.7</v>
      </c>
      <c r="K19" s="48">
        <v>209</v>
      </c>
      <c r="L19" s="47">
        <v>15971182.199999999</v>
      </c>
      <c r="M19" s="47">
        <f t="shared" si="0"/>
        <v>598919.32999999996</v>
      </c>
      <c r="N19" s="47">
        <f t="shared" si="1"/>
        <v>998198.89</v>
      </c>
      <c r="O19" s="47">
        <f t="shared" si="2"/>
        <v>399279.56</v>
      </c>
      <c r="P19" s="47">
        <f t="shared" si="3"/>
        <v>13974784.42</v>
      </c>
      <c r="Q19" s="47">
        <f t="shared" si="4"/>
        <v>4658.7661746689228</v>
      </c>
      <c r="R19" s="47">
        <v>15577.35</v>
      </c>
      <c r="S19" s="49">
        <v>42368</v>
      </c>
    </row>
    <row r="20" spans="1:19" s="50" customFormat="1" ht="10.5">
      <c r="A20" s="70">
        <v>12</v>
      </c>
      <c r="B20" s="87" t="s">
        <v>38</v>
      </c>
      <c r="C20" s="46">
        <v>1970</v>
      </c>
      <c r="D20" s="46">
        <v>0</v>
      </c>
      <c r="E20" s="46" t="s">
        <v>105</v>
      </c>
      <c r="F20" s="70">
        <v>5</v>
      </c>
      <c r="G20" s="46">
        <v>6</v>
      </c>
      <c r="H20" s="47">
        <v>8386.1</v>
      </c>
      <c r="I20" s="47">
        <v>4338.7</v>
      </c>
      <c r="J20" s="47">
        <v>2820.7</v>
      </c>
      <c r="K20" s="48">
        <v>257</v>
      </c>
      <c r="L20" s="47">
        <v>13868699.029999999</v>
      </c>
      <c r="M20" s="47">
        <f t="shared" si="0"/>
        <v>520076.21</v>
      </c>
      <c r="N20" s="47">
        <f t="shared" si="1"/>
        <v>866793.69</v>
      </c>
      <c r="O20" s="47">
        <f t="shared" si="2"/>
        <v>346717.48</v>
      </c>
      <c r="P20" s="47">
        <f t="shared" si="3"/>
        <v>12135111.65</v>
      </c>
      <c r="Q20" s="47">
        <f t="shared" si="4"/>
        <v>3196.5102519187776</v>
      </c>
      <c r="R20" s="47">
        <v>15577.35</v>
      </c>
      <c r="S20" s="49">
        <v>42368</v>
      </c>
    </row>
    <row r="21" spans="1:19" s="50" customFormat="1" ht="10.5">
      <c r="A21" s="70">
        <v>13</v>
      </c>
      <c r="B21" s="87" t="s">
        <v>39</v>
      </c>
      <c r="C21" s="46">
        <v>1971</v>
      </c>
      <c r="D21" s="46">
        <v>0</v>
      </c>
      <c r="E21" s="46" t="s">
        <v>105</v>
      </c>
      <c r="F21" s="70">
        <v>5</v>
      </c>
      <c r="G21" s="46">
        <v>4</v>
      </c>
      <c r="H21" s="47">
        <v>5438.2</v>
      </c>
      <c r="I21" s="47">
        <v>3412.7</v>
      </c>
      <c r="J21" s="47">
        <v>1978.4</v>
      </c>
      <c r="K21" s="48">
        <v>229</v>
      </c>
      <c r="L21" s="47">
        <v>7876308.0800000001</v>
      </c>
      <c r="M21" s="47">
        <f t="shared" si="0"/>
        <v>295361.55</v>
      </c>
      <c r="N21" s="47">
        <f t="shared" si="1"/>
        <v>492269.26</v>
      </c>
      <c r="O21" s="47">
        <f t="shared" si="2"/>
        <v>196907.7</v>
      </c>
      <c r="P21" s="47">
        <f t="shared" si="3"/>
        <v>6891769.5700000003</v>
      </c>
      <c r="Q21" s="47">
        <f t="shared" si="4"/>
        <v>2307.9403639347147</v>
      </c>
      <c r="R21" s="47">
        <v>15577.35</v>
      </c>
      <c r="S21" s="49">
        <v>42368</v>
      </c>
    </row>
    <row r="22" spans="1:19" s="50" customFormat="1" ht="10.5">
      <c r="A22" s="70">
        <v>14</v>
      </c>
      <c r="B22" s="87" t="s">
        <v>165</v>
      </c>
      <c r="C22" s="46">
        <v>1971</v>
      </c>
      <c r="D22" s="46">
        <v>0</v>
      </c>
      <c r="E22" s="46" t="s">
        <v>131</v>
      </c>
      <c r="F22" s="70">
        <v>5</v>
      </c>
      <c r="G22" s="46">
        <v>4</v>
      </c>
      <c r="H22" s="47">
        <v>4393</v>
      </c>
      <c r="I22" s="47">
        <v>3457.8</v>
      </c>
      <c r="J22" s="47">
        <v>2599.5</v>
      </c>
      <c r="K22" s="48">
        <v>162</v>
      </c>
      <c r="L22" s="47">
        <v>13048524.18</v>
      </c>
      <c r="M22" s="47">
        <f t="shared" si="0"/>
        <v>489319.66</v>
      </c>
      <c r="N22" s="47">
        <f t="shared" si="1"/>
        <v>815532.76</v>
      </c>
      <c r="O22" s="47">
        <f t="shared" si="2"/>
        <v>326213.11</v>
      </c>
      <c r="P22" s="47">
        <f t="shared" si="3"/>
        <v>11417458.65</v>
      </c>
      <c r="Q22" s="47">
        <f t="shared" si="4"/>
        <v>3773.6491931285786</v>
      </c>
      <c r="R22" s="47">
        <v>24736.34</v>
      </c>
      <c r="S22" s="49">
        <v>42368</v>
      </c>
    </row>
    <row r="23" spans="1:19" s="50" customFormat="1" ht="10.5">
      <c r="A23" s="70">
        <v>15</v>
      </c>
      <c r="B23" s="87" t="s">
        <v>166</v>
      </c>
      <c r="C23" s="46">
        <v>1971</v>
      </c>
      <c r="D23" s="46">
        <v>0</v>
      </c>
      <c r="E23" s="46" t="s">
        <v>45</v>
      </c>
      <c r="F23" s="70">
        <v>5</v>
      </c>
      <c r="G23" s="46">
        <v>3</v>
      </c>
      <c r="H23" s="47">
        <v>4076.7</v>
      </c>
      <c r="I23" s="47">
        <v>3003.9</v>
      </c>
      <c r="J23" s="47">
        <v>2332</v>
      </c>
      <c r="K23" s="48">
        <v>326</v>
      </c>
      <c r="L23" s="47">
        <v>11052991.09</v>
      </c>
      <c r="M23" s="47">
        <f t="shared" si="0"/>
        <v>414487.17</v>
      </c>
      <c r="N23" s="47">
        <f t="shared" si="1"/>
        <v>690811.94</v>
      </c>
      <c r="O23" s="47">
        <f t="shared" si="2"/>
        <v>276324.78000000003</v>
      </c>
      <c r="P23" s="47">
        <f t="shared" si="3"/>
        <v>9671367.1999999993</v>
      </c>
      <c r="Q23" s="47">
        <f t="shared" si="4"/>
        <v>3679.546952295349</v>
      </c>
      <c r="R23" s="47">
        <v>24736.34</v>
      </c>
      <c r="S23" s="49">
        <v>42368</v>
      </c>
    </row>
    <row r="24" spans="1:19" s="50" customFormat="1" ht="10.5">
      <c r="A24" s="70">
        <v>16</v>
      </c>
      <c r="B24" s="87" t="s">
        <v>167</v>
      </c>
      <c r="C24" s="46">
        <v>1971</v>
      </c>
      <c r="D24" s="46">
        <v>0</v>
      </c>
      <c r="E24" s="46" t="s">
        <v>45</v>
      </c>
      <c r="F24" s="70">
        <v>5</v>
      </c>
      <c r="G24" s="46">
        <v>3</v>
      </c>
      <c r="H24" s="47">
        <v>4029.8</v>
      </c>
      <c r="I24" s="47">
        <v>2974.5</v>
      </c>
      <c r="J24" s="47">
        <v>2470.5</v>
      </c>
      <c r="K24" s="48">
        <v>292</v>
      </c>
      <c r="L24" s="47">
        <v>11204345.83</v>
      </c>
      <c r="M24" s="47">
        <f t="shared" si="0"/>
        <v>420162.97</v>
      </c>
      <c r="N24" s="47">
        <f t="shared" si="1"/>
        <v>700271.61</v>
      </c>
      <c r="O24" s="47">
        <f t="shared" si="2"/>
        <v>280108.65000000002</v>
      </c>
      <c r="P24" s="47">
        <f t="shared" si="3"/>
        <v>9803802.5999999996</v>
      </c>
      <c r="Q24" s="47">
        <f t="shared" si="4"/>
        <v>3766.7997411329634</v>
      </c>
      <c r="R24" s="47">
        <v>24736.34</v>
      </c>
      <c r="S24" s="49">
        <v>42368</v>
      </c>
    </row>
    <row r="25" spans="1:19" s="50" customFormat="1" ht="10.5">
      <c r="A25" s="70">
        <v>17</v>
      </c>
      <c r="B25" s="87" t="s">
        <v>168</v>
      </c>
      <c r="C25" s="46">
        <v>1970</v>
      </c>
      <c r="D25" s="46">
        <v>0</v>
      </c>
      <c r="E25" s="46" t="s">
        <v>45</v>
      </c>
      <c r="F25" s="70">
        <v>5</v>
      </c>
      <c r="G25" s="46">
        <v>2</v>
      </c>
      <c r="H25" s="47">
        <v>6426.69</v>
      </c>
      <c r="I25" s="47">
        <v>3211.79</v>
      </c>
      <c r="J25" s="47">
        <v>1698.4</v>
      </c>
      <c r="K25" s="48">
        <v>224</v>
      </c>
      <c r="L25" s="47">
        <v>15145224.289999999</v>
      </c>
      <c r="M25" s="47">
        <f t="shared" si="0"/>
        <v>567945.91</v>
      </c>
      <c r="N25" s="47">
        <f t="shared" si="1"/>
        <v>946576.52</v>
      </c>
      <c r="O25" s="47">
        <f t="shared" si="2"/>
        <v>378630.61</v>
      </c>
      <c r="P25" s="47">
        <f t="shared" si="3"/>
        <v>13252071.25</v>
      </c>
      <c r="Q25" s="47">
        <f t="shared" si="4"/>
        <v>4715.5088875673691</v>
      </c>
      <c r="R25" s="47">
        <v>24736.34</v>
      </c>
      <c r="S25" s="49">
        <v>42368</v>
      </c>
    </row>
    <row r="26" spans="1:19" s="50" customFormat="1" ht="10.5">
      <c r="A26" s="70">
        <v>18</v>
      </c>
      <c r="B26" s="87" t="s">
        <v>74</v>
      </c>
      <c r="C26" s="51">
        <v>1972</v>
      </c>
      <c r="D26" s="51">
        <v>0</v>
      </c>
      <c r="E26" s="46" t="s">
        <v>45</v>
      </c>
      <c r="F26" s="72">
        <v>5</v>
      </c>
      <c r="G26" s="51">
        <v>4</v>
      </c>
      <c r="H26" s="52">
        <v>6479.95</v>
      </c>
      <c r="I26" s="52">
        <v>3398.65</v>
      </c>
      <c r="J26" s="52">
        <v>2002.5</v>
      </c>
      <c r="K26" s="51">
        <v>197</v>
      </c>
      <c r="L26" s="52">
        <v>11168999.460000001</v>
      </c>
      <c r="M26" s="52">
        <f t="shared" si="0"/>
        <v>418837.48</v>
      </c>
      <c r="N26" s="52">
        <f t="shared" si="1"/>
        <v>698062.47</v>
      </c>
      <c r="O26" s="52">
        <f t="shared" si="2"/>
        <v>279224.99</v>
      </c>
      <c r="P26" s="52">
        <f t="shared" si="3"/>
        <v>9772874.5199999996</v>
      </c>
      <c r="Q26" s="52">
        <f t="shared" si="4"/>
        <v>3286.3046974534009</v>
      </c>
      <c r="R26" s="47">
        <v>24736.34</v>
      </c>
      <c r="S26" s="53" t="s">
        <v>49</v>
      </c>
    </row>
    <row r="27" spans="1:19" s="50" customFormat="1" ht="10.5">
      <c r="A27" s="70">
        <v>19</v>
      </c>
      <c r="B27" s="87" t="s">
        <v>75</v>
      </c>
      <c r="C27" s="51">
        <v>1973</v>
      </c>
      <c r="D27" s="51">
        <v>0</v>
      </c>
      <c r="E27" s="46" t="s">
        <v>105</v>
      </c>
      <c r="F27" s="72">
        <v>5</v>
      </c>
      <c r="G27" s="51">
        <v>4</v>
      </c>
      <c r="H27" s="52">
        <v>6308.45</v>
      </c>
      <c r="I27" s="52">
        <v>3372.65</v>
      </c>
      <c r="J27" s="52">
        <v>2071.9</v>
      </c>
      <c r="K27" s="51">
        <v>205</v>
      </c>
      <c r="L27" s="52">
        <v>4033089.19</v>
      </c>
      <c r="M27" s="52">
        <f t="shared" si="0"/>
        <v>151240.84</v>
      </c>
      <c r="N27" s="52">
        <f t="shared" si="1"/>
        <v>252068.07</v>
      </c>
      <c r="O27" s="52">
        <f t="shared" si="2"/>
        <v>100827.23</v>
      </c>
      <c r="P27" s="52">
        <f t="shared" si="3"/>
        <v>3528953.05</v>
      </c>
      <c r="Q27" s="52">
        <f t="shared" si="4"/>
        <v>1195.8220360843845</v>
      </c>
      <c r="R27" s="47">
        <v>15577.35</v>
      </c>
      <c r="S27" s="53" t="s">
        <v>49</v>
      </c>
    </row>
    <row r="28" spans="1:19" s="50" customFormat="1" ht="10.5">
      <c r="A28" s="70">
        <v>20</v>
      </c>
      <c r="B28" s="87" t="s">
        <v>77</v>
      </c>
      <c r="C28" s="51">
        <v>1972</v>
      </c>
      <c r="D28" s="51">
        <v>0</v>
      </c>
      <c r="E28" s="46" t="s">
        <v>105</v>
      </c>
      <c r="F28" s="72">
        <v>5</v>
      </c>
      <c r="G28" s="51">
        <v>8</v>
      </c>
      <c r="H28" s="52">
        <v>10387.5</v>
      </c>
      <c r="I28" s="52">
        <v>5546.9</v>
      </c>
      <c r="J28" s="52">
        <v>3469</v>
      </c>
      <c r="K28" s="51">
        <v>308</v>
      </c>
      <c r="L28" s="52">
        <v>16333471.789999999</v>
      </c>
      <c r="M28" s="52">
        <f t="shared" si="0"/>
        <v>612505.18999999994</v>
      </c>
      <c r="N28" s="52">
        <f t="shared" si="1"/>
        <v>1020841.99</v>
      </c>
      <c r="O28" s="52">
        <f t="shared" si="2"/>
        <v>408336.8</v>
      </c>
      <c r="P28" s="52">
        <f t="shared" si="3"/>
        <v>14291787.810000001</v>
      </c>
      <c r="Q28" s="52">
        <f t="shared" si="4"/>
        <v>2944.6126286754766</v>
      </c>
      <c r="R28" s="47">
        <v>15577.35</v>
      </c>
      <c r="S28" s="53" t="s">
        <v>49</v>
      </c>
    </row>
    <row r="29" spans="1:19" s="50" customFormat="1" ht="10.5">
      <c r="A29" s="70">
        <v>21</v>
      </c>
      <c r="B29" s="87" t="s">
        <v>79</v>
      </c>
      <c r="C29" s="51">
        <v>1972</v>
      </c>
      <c r="D29" s="51">
        <v>0</v>
      </c>
      <c r="E29" s="46" t="s">
        <v>131</v>
      </c>
      <c r="F29" s="72">
        <v>5</v>
      </c>
      <c r="G29" s="51">
        <v>1</v>
      </c>
      <c r="H29" s="52">
        <v>2772.4</v>
      </c>
      <c r="I29" s="52">
        <v>1491</v>
      </c>
      <c r="J29" s="52">
        <v>839.4</v>
      </c>
      <c r="K29" s="51">
        <v>86</v>
      </c>
      <c r="L29" s="52">
        <v>4695563.75</v>
      </c>
      <c r="M29" s="52">
        <f t="shared" si="0"/>
        <v>176083.64</v>
      </c>
      <c r="N29" s="52">
        <f t="shared" si="1"/>
        <v>293472.73</v>
      </c>
      <c r="O29" s="52">
        <f t="shared" si="2"/>
        <v>117389.09</v>
      </c>
      <c r="P29" s="52">
        <f t="shared" si="3"/>
        <v>4108618.29</v>
      </c>
      <c r="Q29" s="52">
        <f t="shared" si="4"/>
        <v>3149.271462105969</v>
      </c>
      <c r="R29" s="47">
        <v>24736.34</v>
      </c>
      <c r="S29" s="53" t="s">
        <v>49</v>
      </c>
    </row>
    <row r="30" spans="1:19" s="50" customFormat="1" ht="10.5">
      <c r="A30" s="70">
        <v>22</v>
      </c>
      <c r="B30" s="87" t="s">
        <v>80</v>
      </c>
      <c r="C30" s="51">
        <v>1972</v>
      </c>
      <c r="D30" s="51">
        <v>0</v>
      </c>
      <c r="E30" s="46" t="s">
        <v>131</v>
      </c>
      <c r="F30" s="72">
        <v>5</v>
      </c>
      <c r="G30" s="51">
        <v>1</v>
      </c>
      <c r="H30" s="52">
        <v>2785.8</v>
      </c>
      <c r="I30" s="52">
        <v>1518.9</v>
      </c>
      <c r="J30" s="52">
        <v>901.5</v>
      </c>
      <c r="K30" s="51">
        <v>36</v>
      </c>
      <c r="L30" s="52">
        <v>5039627.32</v>
      </c>
      <c r="M30" s="52">
        <f t="shared" si="0"/>
        <v>188986.02</v>
      </c>
      <c r="N30" s="52">
        <f t="shared" si="1"/>
        <v>314976.71000000002</v>
      </c>
      <c r="O30" s="52">
        <f t="shared" si="2"/>
        <v>125990.68</v>
      </c>
      <c r="P30" s="52">
        <f t="shared" si="3"/>
        <v>4409673.91</v>
      </c>
      <c r="Q30" s="52">
        <f t="shared" si="4"/>
        <v>3317.9454341957994</v>
      </c>
      <c r="R30" s="47">
        <v>24736.34</v>
      </c>
      <c r="S30" s="53" t="s">
        <v>49</v>
      </c>
    </row>
    <row r="31" spans="1:19" s="50" customFormat="1" ht="10.5">
      <c r="A31" s="70">
        <v>23</v>
      </c>
      <c r="B31" s="87" t="s">
        <v>83</v>
      </c>
      <c r="C31" s="51">
        <v>1972</v>
      </c>
      <c r="D31" s="51">
        <v>0</v>
      </c>
      <c r="E31" s="46" t="s">
        <v>105</v>
      </c>
      <c r="F31" s="72">
        <v>5</v>
      </c>
      <c r="G31" s="51">
        <v>6</v>
      </c>
      <c r="H31" s="52">
        <v>8864</v>
      </c>
      <c r="I31" s="52">
        <v>4728.6000000000004</v>
      </c>
      <c r="J31" s="52">
        <v>2826.4</v>
      </c>
      <c r="K31" s="51">
        <v>260</v>
      </c>
      <c r="L31" s="52">
        <v>8234537.9299999997</v>
      </c>
      <c r="M31" s="52">
        <f t="shared" si="0"/>
        <v>308795.17</v>
      </c>
      <c r="N31" s="52">
        <f t="shared" si="1"/>
        <v>514658.62</v>
      </c>
      <c r="O31" s="52">
        <f t="shared" si="2"/>
        <v>205863.45</v>
      </c>
      <c r="P31" s="52">
        <f t="shared" si="3"/>
        <v>7205220.6900000004</v>
      </c>
      <c r="Q31" s="52">
        <f t="shared" si="4"/>
        <v>1741.4325445163472</v>
      </c>
      <c r="R31" s="47">
        <v>15577.35</v>
      </c>
      <c r="S31" s="53" t="s">
        <v>49</v>
      </c>
    </row>
    <row r="32" spans="1:19" s="50" customFormat="1" ht="10.5">
      <c r="A32" s="70">
        <v>24</v>
      </c>
      <c r="B32" s="87" t="s">
        <v>84</v>
      </c>
      <c r="C32" s="51">
        <v>1972</v>
      </c>
      <c r="D32" s="51">
        <v>0</v>
      </c>
      <c r="E32" s="46" t="s">
        <v>105</v>
      </c>
      <c r="F32" s="72">
        <v>5</v>
      </c>
      <c r="G32" s="51">
        <v>4</v>
      </c>
      <c r="H32" s="52">
        <v>6587.3</v>
      </c>
      <c r="I32" s="52">
        <v>3528.6</v>
      </c>
      <c r="J32" s="52">
        <v>1845.4</v>
      </c>
      <c r="K32" s="51">
        <v>162</v>
      </c>
      <c r="L32" s="52">
        <v>4444198.6500000004</v>
      </c>
      <c r="M32" s="52">
        <f t="shared" si="0"/>
        <v>166657.45000000001</v>
      </c>
      <c r="N32" s="52">
        <f t="shared" si="1"/>
        <v>277762.42</v>
      </c>
      <c r="O32" s="52">
        <f t="shared" si="2"/>
        <v>111104.97</v>
      </c>
      <c r="P32" s="52">
        <f t="shared" si="3"/>
        <v>3888673.81</v>
      </c>
      <c r="Q32" s="52">
        <f t="shared" si="4"/>
        <v>1259.47929773848</v>
      </c>
      <c r="R32" s="47">
        <v>15577.35</v>
      </c>
      <c r="S32" s="53" t="s">
        <v>49</v>
      </c>
    </row>
    <row r="33" spans="1:19" s="50" customFormat="1" ht="10.5">
      <c r="A33" s="70">
        <v>25</v>
      </c>
      <c r="B33" s="87" t="s">
        <v>147</v>
      </c>
      <c r="C33" s="51">
        <v>1972</v>
      </c>
      <c r="D33" s="51">
        <v>0</v>
      </c>
      <c r="E33" s="46" t="s">
        <v>131</v>
      </c>
      <c r="F33" s="72">
        <v>5</v>
      </c>
      <c r="G33" s="51">
        <v>4</v>
      </c>
      <c r="H33" s="52">
        <v>5453.7</v>
      </c>
      <c r="I33" s="52">
        <v>3426.6</v>
      </c>
      <c r="J33" s="52">
        <v>2183.1999999999998</v>
      </c>
      <c r="K33" s="51">
        <v>217</v>
      </c>
      <c r="L33" s="52">
        <v>12766773.26</v>
      </c>
      <c r="M33" s="52">
        <f t="shared" si="0"/>
        <v>478754</v>
      </c>
      <c r="N33" s="52">
        <f t="shared" si="1"/>
        <v>797923.33</v>
      </c>
      <c r="O33" s="52">
        <f t="shared" si="2"/>
        <v>319169.33</v>
      </c>
      <c r="P33" s="52">
        <f t="shared" si="3"/>
        <v>11170926.6</v>
      </c>
      <c r="Q33" s="52">
        <f t="shared" si="4"/>
        <v>3725.7845269363215</v>
      </c>
      <c r="R33" s="47">
        <v>24736.34</v>
      </c>
      <c r="S33" s="53" t="s">
        <v>49</v>
      </c>
    </row>
    <row r="34" spans="1:19" s="50" customFormat="1" ht="10.5">
      <c r="A34" s="70">
        <v>26</v>
      </c>
      <c r="B34" s="87" t="s">
        <v>148</v>
      </c>
      <c r="C34" s="51">
        <v>1972</v>
      </c>
      <c r="D34" s="51">
        <v>0</v>
      </c>
      <c r="E34" s="46" t="s">
        <v>131</v>
      </c>
      <c r="F34" s="72">
        <v>5</v>
      </c>
      <c r="G34" s="51">
        <v>4</v>
      </c>
      <c r="H34" s="52">
        <v>4393</v>
      </c>
      <c r="I34" s="52">
        <v>3526.2</v>
      </c>
      <c r="J34" s="52">
        <v>2302.8000000000002</v>
      </c>
      <c r="K34" s="51">
        <v>143</v>
      </c>
      <c r="L34" s="52">
        <v>6649041.8799999999</v>
      </c>
      <c r="M34" s="52">
        <f t="shared" si="0"/>
        <v>249339.07</v>
      </c>
      <c r="N34" s="52">
        <f t="shared" si="1"/>
        <v>415565.12</v>
      </c>
      <c r="O34" s="52">
        <f t="shared" si="2"/>
        <v>166226.04999999999</v>
      </c>
      <c r="P34" s="52">
        <f t="shared" si="3"/>
        <v>5817911.6399999997</v>
      </c>
      <c r="Q34" s="52">
        <f t="shared" si="4"/>
        <v>1885.6111054392832</v>
      </c>
      <c r="R34" s="47">
        <v>24736.34</v>
      </c>
      <c r="S34" s="53" t="s">
        <v>49</v>
      </c>
    </row>
    <row r="35" spans="1:19" s="50" customFormat="1" ht="10.5">
      <c r="A35" s="70">
        <v>27</v>
      </c>
      <c r="B35" s="87" t="s">
        <v>149</v>
      </c>
      <c r="C35" s="51">
        <v>1972</v>
      </c>
      <c r="D35" s="51">
        <v>0</v>
      </c>
      <c r="E35" s="46" t="s">
        <v>45</v>
      </c>
      <c r="F35" s="72">
        <v>5</v>
      </c>
      <c r="G35" s="51">
        <v>3</v>
      </c>
      <c r="H35" s="52">
        <v>4031.6</v>
      </c>
      <c r="I35" s="52">
        <v>3049.71</v>
      </c>
      <c r="J35" s="52">
        <v>1736.7</v>
      </c>
      <c r="K35" s="51">
        <v>261</v>
      </c>
      <c r="L35" s="52">
        <v>11309641.73</v>
      </c>
      <c r="M35" s="52">
        <f t="shared" si="0"/>
        <v>424111.56</v>
      </c>
      <c r="N35" s="52">
        <f t="shared" si="1"/>
        <v>706852.61</v>
      </c>
      <c r="O35" s="52">
        <f t="shared" si="2"/>
        <v>282741.03999999998</v>
      </c>
      <c r="P35" s="52">
        <f t="shared" si="3"/>
        <v>9895936.5199999996</v>
      </c>
      <c r="Q35" s="52">
        <f t="shared" si="4"/>
        <v>3708.4318607342993</v>
      </c>
      <c r="R35" s="47">
        <v>24736.34</v>
      </c>
      <c r="S35" s="53" t="s">
        <v>49</v>
      </c>
    </row>
    <row r="36" spans="1:19" s="50" customFormat="1" ht="10.5">
      <c r="A36" s="70">
        <v>28</v>
      </c>
      <c r="B36" s="87" t="s">
        <v>150</v>
      </c>
      <c r="C36" s="51">
        <v>1972</v>
      </c>
      <c r="D36" s="51">
        <v>0</v>
      </c>
      <c r="E36" s="46" t="s">
        <v>45</v>
      </c>
      <c r="F36" s="72">
        <v>5</v>
      </c>
      <c r="G36" s="51">
        <v>3</v>
      </c>
      <c r="H36" s="52">
        <v>3057.9</v>
      </c>
      <c r="I36" s="52">
        <v>3047.6</v>
      </c>
      <c r="J36" s="52">
        <v>1782</v>
      </c>
      <c r="K36" s="51">
        <v>306</v>
      </c>
      <c r="L36" s="52">
        <v>7407795.8300000001</v>
      </c>
      <c r="M36" s="52">
        <f t="shared" si="0"/>
        <v>277792.34000000003</v>
      </c>
      <c r="N36" s="52">
        <f t="shared" si="1"/>
        <v>462987.24</v>
      </c>
      <c r="O36" s="52">
        <f t="shared" si="2"/>
        <v>185194.9</v>
      </c>
      <c r="P36" s="52">
        <f t="shared" si="3"/>
        <v>6481821.3499999996</v>
      </c>
      <c r="Q36" s="52">
        <f t="shared" si="4"/>
        <v>2430.6981985824914</v>
      </c>
      <c r="R36" s="47">
        <v>24736.34</v>
      </c>
      <c r="S36" s="53" t="s">
        <v>49</v>
      </c>
    </row>
    <row r="37" spans="1:19" s="50" customFormat="1" ht="10.5">
      <c r="A37" s="70">
        <v>29</v>
      </c>
      <c r="B37" s="87" t="s">
        <v>70</v>
      </c>
      <c r="C37" s="51">
        <v>1972</v>
      </c>
      <c r="D37" s="51">
        <v>0</v>
      </c>
      <c r="E37" s="46" t="s">
        <v>131</v>
      </c>
      <c r="F37" s="72">
        <v>5</v>
      </c>
      <c r="G37" s="51">
        <v>4</v>
      </c>
      <c r="H37" s="52">
        <v>3458</v>
      </c>
      <c r="I37" s="52">
        <v>3452</v>
      </c>
      <c r="J37" s="52">
        <v>2603.4</v>
      </c>
      <c r="K37" s="51">
        <v>147</v>
      </c>
      <c r="L37" s="52">
        <v>11623752.539999999</v>
      </c>
      <c r="M37" s="52">
        <f t="shared" si="0"/>
        <v>435890.72</v>
      </c>
      <c r="N37" s="52">
        <f t="shared" si="1"/>
        <v>726484.53</v>
      </c>
      <c r="O37" s="52">
        <f t="shared" si="2"/>
        <v>290593.81</v>
      </c>
      <c r="P37" s="52">
        <f t="shared" si="3"/>
        <v>10170783.48</v>
      </c>
      <c r="Q37" s="52">
        <f t="shared" si="4"/>
        <v>3367.2516048667435</v>
      </c>
      <c r="R37" s="47">
        <v>24736.34</v>
      </c>
      <c r="S37" s="53" t="s">
        <v>49</v>
      </c>
    </row>
    <row r="38" spans="1:19" s="50" customFormat="1" ht="10.5">
      <c r="A38" s="70">
        <v>30</v>
      </c>
      <c r="B38" s="87" t="s">
        <v>72</v>
      </c>
      <c r="C38" s="51">
        <v>1972</v>
      </c>
      <c r="D38" s="51">
        <v>0</v>
      </c>
      <c r="E38" s="46" t="s">
        <v>131</v>
      </c>
      <c r="F38" s="72">
        <v>5</v>
      </c>
      <c r="G38" s="51">
        <v>4</v>
      </c>
      <c r="H38" s="52">
        <v>3487.7</v>
      </c>
      <c r="I38" s="52">
        <v>3191.1</v>
      </c>
      <c r="J38" s="52">
        <v>2055.1999999999998</v>
      </c>
      <c r="K38" s="51">
        <v>201</v>
      </c>
      <c r="L38" s="52">
        <v>11410241.619999999</v>
      </c>
      <c r="M38" s="52">
        <f t="shared" si="0"/>
        <v>427884.06</v>
      </c>
      <c r="N38" s="52">
        <f t="shared" si="1"/>
        <v>713140.1</v>
      </c>
      <c r="O38" s="52">
        <f t="shared" si="2"/>
        <v>285256.03999999998</v>
      </c>
      <c r="P38" s="52">
        <f t="shared" si="3"/>
        <v>9983961.4199999999</v>
      </c>
      <c r="Q38" s="52">
        <f t="shared" si="4"/>
        <v>3575.6452696562314</v>
      </c>
      <c r="R38" s="47">
        <v>24736.34</v>
      </c>
      <c r="S38" s="53" t="s">
        <v>49</v>
      </c>
    </row>
    <row r="39" spans="1:19" s="50" customFormat="1" ht="10.5">
      <c r="A39" s="71"/>
      <c r="B39" s="154" t="s">
        <v>140</v>
      </c>
      <c r="C39" s="155"/>
      <c r="D39" s="55"/>
      <c r="E39" s="55"/>
      <c r="F39" s="77"/>
      <c r="G39" s="55"/>
      <c r="H39" s="56">
        <f t="shared" ref="H39:P39" si="5">ROUND(SUM(H9:H38),2)</f>
        <v>176700.59</v>
      </c>
      <c r="I39" s="56">
        <f t="shared" si="5"/>
        <v>106087.4</v>
      </c>
      <c r="J39" s="56">
        <f t="shared" si="5"/>
        <v>64530.65</v>
      </c>
      <c r="K39" s="57">
        <f t="shared" si="5"/>
        <v>6352</v>
      </c>
      <c r="L39" s="56">
        <f t="shared" si="5"/>
        <v>288969565.47000003</v>
      </c>
      <c r="M39" s="56">
        <f t="shared" si="5"/>
        <v>10836358.68</v>
      </c>
      <c r="N39" s="56">
        <f t="shared" si="5"/>
        <v>18060597.859999999</v>
      </c>
      <c r="O39" s="56">
        <f t="shared" si="5"/>
        <v>7224239.1699999999</v>
      </c>
      <c r="P39" s="56">
        <f t="shared" si="5"/>
        <v>252848369.75999999</v>
      </c>
      <c r="Q39" s="56">
        <f t="shared" si="4"/>
        <v>2723.882058284019</v>
      </c>
      <c r="R39" s="47"/>
      <c r="S39" s="46"/>
    </row>
    <row r="40" spans="1:19" s="50" customFormat="1" ht="10.5">
      <c r="A40" s="71"/>
      <c r="B40" s="88"/>
      <c r="C40" s="54"/>
      <c r="D40" s="55"/>
      <c r="E40" s="55"/>
      <c r="F40" s="77"/>
      <c r="G40" s="55"/>
      <c r="H40" s="56"/>
      <c r="I40" s="56"/>
      <c r="J40" s="56"/>
      <c r="K40" s="57"/>
      <c r="L40" s="56"/>
      <c r="M40" s="56"/>
      <c r="N40" s="56"/>
      <c r="O40" s="56"/>
      <c r="P40" s="56"/>
      <c r="Q40" s="56"/>
      <c r="R40" s="47"/>
      <c r="S40" s="46"/>
    </row>
    <row r="41" spans="1:19" s="50" customFormat="1" ht="10.5">
      <c r="A41" s="71"/>
      <c r="B41" s="88"/>
      <c r="C41" s="54"/>
      <c r="D41" s="55"/>
      <c r="E41" s="55"/>
      <c r="F41" s="77"/>
      <c r="G41" s="55"/>
      <c r="H41" s="56"/>
      <c r="I41" s="56"/>
      <c r="J41" s="56"/>
      <c r="K41" s="57"/>
      <c r="L41" s="56"/>
      <c r="M41" s="56"/>
      <c r="N41" s="56"/>
      <c r="O41" s="56"/>
      <c r="P41" s="56"/>
      <c r="Q41" s="56"/>
      <c r="R41" s="47"/>
      <c r="S41" s="46"/>
    </row>
    <row r="42" spans="1:19" s="81" customFormat="1" ht="12">
      <c r="A42" s="156" t="s">
        <v>47</v>
      </c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8"/>
    </row>
    <row r="43" spans="1:19" s="50" customFormat="1" ht="21">
      <c r="A43" s="72">
        <v>1</v>
      </c>
      <c r="B43" s="87" t="s">
        <v>144</v>
      </c>
      <c r="C43" s="46">
        <v>1985</v>
      </c>
      <c r="D43" s="46">
        <v>0</v>
      </c>
      <c r="E43" s="46" t="s">
        <v>105</v>
      </c>
      <c r="F43" s="70">
        <v>9</v>
      </c>
      <c r="G43" s="46">
        <v>3</v>
      </c>
      <c r="H43" s="47">
        <v>7312.1</v>
      </c>
      <c r="I43" s="47">
        <v>5518.2</v>
      </c>
      <c r="J43" s="47">
        <v>4716.8</v>
      </c>
      <c r="K43" s="48">
        <v>345</v>
      </c>
      <c r="L43" s="47">
        <v>16698454.890000001</v>
      </c>
      <c r="M43" s="47">
        <v>0</v>
      </c>
      <c r="N43" s="47">
        <v>0</v>
      </c>
      <c r="O43" s="47">
        <v>0</v>
      </c>
      <c r="P43" s="47">
        <f>ROUND(L43-(M43+N43+O43),2)</f>
        <v>16698454.890000001</v>
      </c>
      <c r="Q43" s="47">
        <f>L43/H43</f>
        <v>2283.6743056030414</v>
      </c>
      <c r="R43" s="47">
        <v>25690.240000000002</v>
      </c>
      <c r="S43" s="49">
        <v>42735</v>
      </c>
    </row>
    <row r="44" spans="1:19" s="50" customFormat="1" ht="21">
      <c r="A44" s="70">
        <v>2</v>
      </c>
      <c r="B44" s="87" t="s">
        <v>52</v>
      </c>
      <c r="C44" s="51">
        <v>1973</v>
      </c>
      <c r="D44" s="51">
        <v>0</v>
      </c>
      <c r="E44" s="46" t="s">
        <v>105</v>
      </c>
      <c r="F44" s="72">
        <v>5</v>
      </c>
      <c r="G44" s="51">
        <v>4</v>
      </c>
      <c r="H44" s="52">
        <v>5661.7</v>
      </c>
      <c r="I44" s="52">
        <v>3505.9</v>
      </c>
      <c r="J44" s="52">
        <v>3505.9</v>
      </c>
      <c r="K44" s="51">
        <v>150</v>
      </c>
      <c r="L44" s="52">
        <v>17292290.289999999</v>
      </c>
      <c r="M44" s="52">
        <f>ROUND(L44*3.75%,2)</f>
        <v>648460.89</v>
      </c>
      <c r="N44" s="52">
        <f>ROUND(L44*6.25%,2)</f>
        <v>1080768.1399999999</v>
      </c>
      <c r="O44" s="52">
        <f>ROUND((M44+N44)*0.25,2)</f>
        <v>432307.26</v>
      </c>
      <c r="P44" s="52">
        <f>ROUND(L44-(M44+N44+O44),2)</f>
        <v>15130754</v>
      </c>
      <c r="Q44" s="52">
        <f t="shared" ref="Q44:Q84" si="6">L44/I44</f>
        <v>4932.3398528195321</v>
      </c>
      <c r="R44" s="47">
        <v>15577.35</v>
      </c>
      <c r="S44" s="49">
        <v>42735</v>
      </c>
    </row>
    <row r="45" spans="1:19" s="50" customFormat="1" ht="10.5">
      <c r="A45" s="72">
        <v>3</v>
      </c>
      <c r="B45" s="87" t="s">
        <v>53</v>
      </c>
      <c r="C45" s="51">
        <v>1974</v>
      </c>
      <c r="D45" s="51">
        <v>0</v>
      </c>
      <c r="E45" s="46" t="s">
        <v>105</v>
      </c>
      <c r="F45" s="72">
        <v>5</v>
      </c>
      <c r="G45" s="51">
        <v>8</v>
      </c>
      <c r="H45" s="52">
        <v>10533</v>
      </c>
      <c r="I45" s="52">
        <v>5582.7</v>
      </c>
      <c r="J45" s="52">
        <v>2940.9</v>
      </c>
      <c r="K45" s="51">
        <v>279</v>
      </c>
      <c r="L45" s="52">
        <v>23396195.870000001</v>
      </c>
      <c r="M45" s="47">
        <v>0</v>
      </c>
      <c r="N45" s="47">
        <v>0</v>
      </c>
      <c r="O45" s="47">
        <v>0</v>
      </c>
      <c r="P45" s="52">
        <f t="shared" ref="P45:P51" si="7">L45-(M45+N45+O45)</f>
        <v>23396195.870000001</v>
      </c>
      <c r="Q45" s="52">
        <f t="shared" si="6"/>
        <v>4190.8388181345945</v>
      </c>
      <c r="R45" s="47">
        <v>15577.35</v>
      </c>
      <c r="S45" s="49">
        <v>42735</v>
      </c>
    </row>
    <row r="46" spans="1:19" s="50" customFormat="1" ht="10.5">
      <c r="A46" s="70">
        <v>4</v>
      </c>
      <c r="B46" s="87" t="s">
        <v>54</v>
      </c>
      <c r="C46" s="51">
        <v>1974</v>
      </c>
      <c r="D46" s="51">
        <v>0</v>
      </c>
      <c r="E46" s="46" t="s">
        <v>105</v>
      </c>
      <c r="F46" s="72">
        <v>5</v>
      </c>
      <c r="G46" s="51">
        <v>4</v>
      </c>
      <c r="H46" s="52">
        <v>6338.4</v>
      </c>
      <c r="I46" s="52">
        <v>3362.7</v>
      </c>
      <c r="J46" s="52">
        <v>2202.8000000000002</v>
      </c>
      <c r="K46" s="51">
        <v>210</v>
      </c>
      <c r="L46" s="52">
        <v>15596027.960000001</v>
      </c>
      <c r="M46" s="47">
        <v>0</v>
      </c>
      <c r="N46" s="47">
        <v>0</v>
      </c>
      <c r="O46" s="47">
        <v>0</v>
      </c>
      <c r="P46" s="52">
        <f t="shared" si="7"/>
        <v>15596027.960000001</v>
      </c>
      <c r="Q46" s="52">
        <f t="shared" si="6"/>
        <v>4637.9480655425705</v>
      </c>
      <c r="R46" s="47">
        <v>15577.35</v>
      </c>
      <c r="S46" s="49">
        <v>42735</v>
      </c>
    </row>
    <row r="47" spans="1:19" s="50" customFormat="1" ht="10.5">
      <c r="A47" s="72">
        <v>5</v>
      </c>
      <c r="B47" s="87" t="s">
        <v>55</v>
      </c>
      <c r="C47" s="51">
        <v>1974</v>
      </c>
      <c r="D47" s="51">
        <v>0</v>
      </c>
      <c r="E47" s="46" t="s">
        <v>105</v>
      </c>
      <c r="F47" s="72">
        <v>5</v>
      </c>
      <c r="G47" s="51">
        <v>8</v>
      </c>
      <c r="H47" s="52">
        <v>10680.9</v>
      </c>
      <c r="I47" s="52">
        <v>5559.5</v>
      </c>
      <c r="J47" s="52">
        <v>2883.7</v>
      </c>
      <c r="K47" s="51">
        <v>236</v>
      </c>
      <c r="L47" s="52">
        <v>16261616.140000001</v>
      </c>
      <c r="M47" s="47">
        <v>0</v>
      </c>
      <c r="N47" s="47">
        <v>0</v>
      </c>
      <c r="O47" s="47">
        <v>0</v>
      </c>
      <c r="P47" s="52">
        <f t="shared" si="7"/>
        <v>16261616.140000001</v>
      </c>
      <c r="Q47" s="52">
        <f t="shared" si="6"/>
        <v>2925.0141451569389</v>
      </c>
      <c r="R47" s="47">
        <v>15577.35</v>
      </c>
      <c r="S47" s="49">
        <v>42735</v>
      </c>
    </row>
    <row r="48" spans="1:19" s="50" customFormat="1" ht="10.5">
      <c r="A48" s="70">
        <v>6</v>
      </c>
      <c r="B48" s="87" t="s">
        <v>56</v>
      </c>
      <c r="C48" s="51">
        <v>1974</v>
      </c>
      <c r="D48" s="51">
        <v>0</v>
      </c>
      <c r="E48" s="46" t="s">
        <v>131</v>
      </c>
      <c r="F48" s="72">
        <v>5</v>
      </c>
      <c r="G48" s="51">
        <v>4</v>
      </c>
      <c r="H48" s="52">
        <v>5396.4</v>
      </c>
      <c r="I48" s="52">
        <v>3431.5</v>
      </c>
      <c r="J48" s="52">
        <v>2076.4</v>
      </c>
      <c r="K48" s="51">
        <v>184</v>
      </c>
      <c r="L48" s="52">
        <v>13240644.65</v>
      </c>
      <c r="M48" s="47">
        <v>0</v>
      </c>
      <c r="N48" s="47">
        <v>0</v>
      </c>
      <c r="O48" s="47">
        <v>0</v>
      </c>
      <c r="P48" s="52">
        <f t="shared" si="7"/>
        <v>13240644.65</v>
      </c>
      <c r="Q48" s="52">
        <f t="shared" si="6"/>
        <v>3858.558837243188</v>
      </c>
      <c r="R48" s="47">
        <v>24736.34</v>
      </c>
      <c r="S48" s="49">
        <v>42735</v>
      </c>
    </row>
    <row r="49" spans="1:19" s="50" customFormat="1" ht="10.5">
      <c r="A49" s="72">
        <v>7</v>
      </c>
      <c r="B49" s="87" t="s">
        <v>57</v>
      </c>
      <c r="C49" s="51">
        <v>1974</v>
      </c>
      <c r="D49" s="51">
        <v>0</v>
      </c>
      <c r="E49" s="46" t="s">
        <v>131</v>
      </c>
      <c r="F49" s="72">
        <v>5</v>
      </c>
      <c r="G49" s="51">
        <v>4</v>
      </c>
      <c r="H49" s="52">
        <v>5423.55</v>
      </c>
      <c r="I49" s="52">
        <v>3417.25</v>
      </c>
      <c r="J49" s="52">
        <v>2115.6</v>
      </c>
      <c r="K49" s="51">
        <v>234</v>
      </c>
      <c r="L49" s="52">
        <v>13240644.65</v>
      </c>
      <c r="M49" s="47">
        <v>0</v>
      </c>
      <c r="N49" s="47">
        <v>0</v>
      </c>
      <c r="O49" s="47">
        <v>0</v>
      </c>
      <c r="P49" s="52">
        <f t="shared" si="7"/>
        <v>13240644.65</v>
      </c>
      <c r="Q49" s="52">
        <f t="shared" si="6"/>
        <v>3874.6491038115446</v>
      </c>
      <c r="R49" s="47">
        <v>24736.34</v>
      </c>
      <c r="S49" s="49">
        <v>42735</v>
      </c>
    </row>
    <row r="50" spans="1:19" s="50" customFormat="1" ht="10.5">
      <c r="A50" s="70">
        <v>8</v>
      </c>
      <c r="B50" s="87" t="s">
        <v>58</v>
      </c>
      <c r="C50" s="51">
        <v>1974</v>
      </c>
      <c r="D50" s="51">
        <v>0</v>
      </c>
      <c r="E50" s="46" t="s">
        <v>131</v>
      </c>
      <c r="F50" s="72">
        <v>5</v>
      </c>
      <c r="G50" s="51">
        <v>4</v>
      </c>
      <c r="H50" s="52">
        <v>5430.3</v>
      </c>
      <c r="I50" s="52">
        <v>3467.5</v>
      </c>
      <c r="J50" s="52">
        <v>1932.6</v>
      </c>
      <c r="K50" s="51">
        <v>188</v>
      </c>
      <c r="L50" s="52">
        <v>13240644.65</v>
      </c>
      <c r="M50" s="47">
        <v>0</v>
      </c>
      <c r="N50" s="47">
        <v>0</v>
      </c>
      <c r="O50" s="47">
        <v>0</v>
      </c>
      <c r="P50" s="52">
        <f t="shared" si="7"/>
        <v>13240644.65</v>
      </c>
      <c r="Q50" s="52">
        <f t="shared" si="6"/>
        <v>3818.4988175919252</v>
      </c>
      <c r="R50" s="47">
        <v>24736.34</v>
      </c>
      <c r="S50" s="49">
        <v>42735</v>
      </c>
    </row>
    <row r="51" spans="1:19" s="50" customFormat="1" ht="10.5">
      <c r="A51" s="72">
        <v>9</v>
      </c>
      <c r="B51" s="87" t="s">
        <v>59</v>
      </c>
      <c r="C51" s="51">
        <v>1974</v>
      </c>
      <c r="D51" s="51">
        <v>0</v>
      </c>
      <c r="E51" s="46" t="s">
        <v>131</v>
      </c>
      <c r="F51" s="72">
        <v>5</v>
      </c>
      <c r="G51" s="51">
        <v>8</v>
      </c>
      <c r="H51" s="52">
        <v>11032.85</v>
      </c>
      <c r="I51" s="52">
        <v>6907.35</v>
      </c>
      <c r="J51" s="52">
        <v>4275.3</v>
      </c>
      <c r="K51" s="51">
        <v>377</v>
      </c>
      <c r="L51" s="52">
        <v>12114455.800000001</v>
      </c>
      <c r="M51" s="47">
        <v>0</v>
      </c>
      <c r="N51" s="47">
        <v>0</v>
      </c>
      <c r="O51" s="47">
        <v>0</v>
      </c>
      <c r="P51" s="52">
        <f t="shared" si="7"/>
        <v>12114455.800000001</v>
      </c>
      <c r="Q51" s="52">
        <f t="shared" si="6"/>
        <v>1753.8500003619333</v>
      </c>
      <c r="R51" s="47">
        <v>24736.34</v>
      </c>
      <c r="S51" s="49">
        <v>42735</v>
      </c>
    </row>
    <row r="52" spans="1:19" s="50" customFormat="1" ht="10.5">
      <c r="A52" s="70">
        <v>10</v>
      </c>
      <c r="B52" s="87" t="s">
        <v>60</v>
      </c>
      <c r="C52" s="51">
        <v>1972</v>
      </c>
      <c r="D52" s="51">
        <v>0</v>
      </c>
      <c r="E52" s="46" t="s">
        <v>131</v>
      </c>
      <c r="F52" s="72">
        <v>5</v>
      </c>
      <c r="G52" s="51">
        <v>8</v>
      </c>
      <c r="H52" s="52">
        <v>10351.4</v>
      </c>
      <c r="I52" s="52">
        <v>5506.2</v>
      </c>
      <c r="J52" s="52">
        <v>3023.4</v>
      </c>
      <c r="K52" s="51">
        <v>332</v>
      </c>
      <c r="L52" s="52">
        <v>25899836.960000001</v>
      </c>
      <c r="M52" s="52">
        <f>ROUND(L52*3.75%,2)</f>
        <v>971243.89</v>
      </c>
      <c r="N52" s="52">
        <f>ROUND(L52*6.25%,2)</f>
        <v>1618739.81</v>
      </c>
      <c r="O52" s="52">
        <f>ROUND((M52+N52)*0.25,2)</f>
        <v>647495.93000000005</v>
      </c>
      <c r="P52" s="52">
        <f>ROUND(L52-(M52+N52+O52),2)</f>
        <v>22662357.329999998</v>
      </c>
      <c r="Q52" s="52">
        <f t="shared" si="6"/>
        <v>4703.7588463913407</v>
      </c>
      <c r="R52" s="47">
        <v>24736.34</v>
      </c>
      <c r="S52" s="49">
        <v>42735</v>
      </c>
    </row>
    <row r="53" spans="1:19" s="50" customFormat="1" ht="10.5">
      <c r="A53" s="72">
        <v>11</v>
      </c>
      <c r="B53" s="87" t="s">
        <v>61</v>
      </c>
      <c r="C53" s="51">
        <v>1974</v>
      </c>
      <c r="D53" s="51">
        <v>0</v>
      </c>
      <c r="E53" s="46" t="s">
        <v>131</v>
      </c>
      <c r="F53" s="72">
        <v>5</v>
      </c>
      <c r="G53" s="51">
        <v>8</v>
      </c>
      <c r="H53" s="52">
        <v>10935.4</v>
      </c>
      <c r="I53" s="52">
        <v>6907.4</v>
      </c>
      <c r="J53" s="52">
        <v>3339.8</v>
      </c>
      <c r="K53" s="51">
        <v>280</v>
      </c>
      <c r="L53" s="52">
        <v>4130598.19</v>
      </c>
      <c r="M53" s="47">
        <v>0</v>
      </c>
      <c r="N53" s="47">
        <v>0</v>
      </c>
      <c r="O53" s="47">
        <v>0</v>
      </c>
      <c r="P53" s="52">
        <f t="shared" ref="P53:P62" si="8">L53-(M53+N53+O53)</f>
        <v>4130598.19</v>
      </c>
      <c r="Q53" s="52">
        <f t="shared" si="6"/>
        <v>597.99608970090048</v>
      </c>
      <c r="R53" s="47">
        <v>24736.34</v>
      </c>
      <c r="S53" s="49">
        <v>42735</v>
      </c>
    </row>
    <row r="54" spans="1:19" s="50" customFormat="1" ht="10.5">
      <c r="A54" s="70">
        <v>12</v>
      </c>
      <c r="B54" s="87" t="s">
        <v>62</v>
      </c>
      <c r="C54" s="51">
        <v>1974</v>
      </c>
      <c r="D54" s="51">
        <v>0</v>
      </c>
      <c r="E54" s="46" t="s">
        <v>105</v>
      </c>
      <c r="F54" s="72">
        <v>5</v>
      </c>
      <c r="G54" s="51">
        <v>6</v>
      </c>
      <c r="H54" s="52">
        <v>8812.5</v>
      </c>
      <c r="I54" s="52">
        <v>4613</v>
      </c>
      <c r="J54" s="52">
        <v>2769.1</v>
      </c>
      <c r="K54" s="51">
        <v>277</v>
      </c>
      <c r="L54" s="52">
        <v>20961595.48</v>
      </c>
      <c r="M54" s="47">
        <v>0</v>
      </c>
      <c r="N54" s="47">
        <v>0</v>
      </c>
      <c r="O54" s="47">
        <v>0</v>
      </c>
      <c r="P54" s="52">
        <f t="shared" si="8"/>
        <v>20961595.48</v>
      </c>
      <c r="Q54" s="52">
        <f t="shared" si="6"/>
        <v>4544.0267678300452</v>
      </c>
      <c r="R54" s="47">
        <v>15577.35</v>
      </c>
      <c r="S54" s="49">
        <v>42735</v>
      </c>
    </row>
    <row r="55" spans="1:19" s="50" customFormat="1" ht="10.5">
      <c r="A55" s="72">
        <v>13</v>
      </c>
      <c r="B55" s="87" t="s">
        <v>63</v>
      </c>
      <c r="C55" s="51">
        <v>1974</v>
      </c>
      <c r="D55" s="51">
        <v>0</v>
      </c>
      <c r="E55" s="46" t="s">
        <v>105</v>
      </c>
      <c r="F55" s="72">
        <v>5</v>
      </c>
      <c r="G55" s="51">
        <v>6</v>
      </c>
      <c r="H55" s="52">
        <v>8813.4</v>
      </c>
      <c r="I55" s="52">
        <v>4643.8999999999996</v>
      </c>
      <c r="J55" s="52">
        <v>2729.6</v>
      </c>
      <c r="K55" s="51">
        <v>210</v>
      </c>
      <c r="L55" s="52">
        <v>21043993.969999999</v>
      </c>
      <c r="M55" s="47">
        <v>0</v>
      </c>
      <c r="N55" s="47">
        <v>0</v>
      </c>
      <c r="O55" s="47">
        <v>0</v>
      </c>
      <c r="P55" s="52">
        <f t="shared" si="8"/>
        <v>21043993.969999999</v>
      </c>
      <c r="Q55" s="52">
        <f t="shared" si="6"/>
        <v>4531.5346949762052</v>
      </c>
      <c r="R55" s="47">
        <v>15577.35</v>
      </c>
      <c r="S55" s="49">
        <v>42735</v>
      </c>
    </row>
    <row r="56" spans="1:19" s="50" customFormat="1" ht="10.5">
      <c r="A56" s="70">
        <v>14</v>
      </c>
      <c r="B56" s="87" t="s">
        <v>64</v>
      </c>
      <c r="C56" s="51">
        <v>1974</v>
      </c>
      <c r="D56" s="51">
        <v>0</v>
      </c>
      <c r="E56" s="46" t="s">
        <v>105</v>
      </c>
      <c r="F56" s="72">
        <v>5</v>
      </c>
      <c r="G56" s="51">
        <v>8</v>
      </c>
      <c r="H56" s="52">
        <v>10513.7</v>
      </c>
      <c r="I56" s="52">
        <v>5507.9</v>
      </c>
      <c r="J56" s="52">
        <v>3496.2</v>
      </c>
      <c r="K56" s="51">
        <v>324</v>
      </c>
      <c r="L56" s="52">
        <v>16094064.07</v>
      </c>
      <c r="M56" s="47">
        <v>0</v>
      </c>
      <c r="N56" s="47">
        <v>0</v>
      </c>
      <c r="O56" s="47">
        <v>0</v>
      </c>
      <c r="P56" s="52">
        <f t="shared" si="8"/>
        <v>16094064.07</v>
      </c>
      <c r="Q56" s="52">
        <f t="shared" si="6"/>
        <v>2921.9964178725108</v>
      </c>
      <c r="R56" s="47">
        <v>15577.35</v>
      </c>
      <c r="S56" s="49">
        <v>42735</v>
      </c>
    </row>
    <row r="57" spans="1:19" s="50" customFormat="1" ht="10.5">
      <c r="A57" s="72">
        <v>15</v>
      </c>
      <c r="B57" s="87" t="s">
        <v>50</v>
      </c>
      <c r="C57" s="51">
        <v>1974</v>
      </c>
      <c r="D57" s="51">
        <v>0</v>
      </c>
      <c r="E57" s="46" t="s">
        <v>105</v>
      </c>
      <c r="F57" s="72">
        <v>5</v>
      </c>
      <c r="G57" s="51">
        <v>4</v>
      </c>
      <c r="H57" s="52">
        <v>5497.3</v>
      </c>
      <c r="I57" s="52">
        <v>3434.8</v>
      </c>
      <c r="J57" s="52">
        <v>1858</v>
      </c>
      <c r="K57" s="51">
        <v>159</v>
      </c>
      <c r="L57" s="52">
        <v>13907553.15</v>
      </c>
      <c r="M57" s="47">
        <v>0</v>
      </c>
      <c r="N57" s="47">
        <v>0</v>
      </c>
      <c r="O57" s="47">
        <v>0</v>
      </c>
      <c r="P57" s="52">
        <f t="shared" si="8"/>
        <v>13907553.15</v>
      </c>
      <c r="Q57" s="52">
        <f t="shared" si="6"/>
        <v>4049.0139600558982</v>
      </c>
      <c r="R57" s="47">
        <v>15577.35</v>
      </c>
      <c r="S57" s="49">
        <v>42735</v>
      </c>
    </row>
    <row r="58" spans="1:19" s="50" customFormat="1" ht="10.5">
      <c r="A58" s="70">
        <v>16</v>
      </c>
      <c r="B58" s="87" t="s">
        <v>65</v>
      </c>
      <c r="C58" s="51">
        <v>1974</v>
      </c>
      <c r="D58" s="51">
        <v>0</v>
      </c>
      <c r="E58" s="46" t="s">
        <v>105</v>
      </c>
      <c r="F58" s="72">
        <v>5</v>
      </c>
      <c r="G58" s="51">
        <v>4</v>
      </c>
      <c r="H58" s="52">
        <v>6097.9</v>
      </c>
      <c r="I58" s="52">
        <v>3333</v>
      </c>
      <c r="J58" s="52">
        <v>1787.7</v>
      </c>
      <c r="K58" s="51">
        <v>207</v>
      </c>
      <c r="L58" s="52">
        <v>7054971.6600000001</v>
      </c>
      <c r="M58" s="47">
        <v>0</v>
      </c>
      <c r="N58" s="47">
        <v>0</v>
      </c>
      <c r="O58" s="47">
        <v>0</v>
      </c>
      <c r="P58" s="52">
        <f t="shared" si="8"/>
        <v>7054971.6600000001</v>
      </c>
      <c r="Q58" s="52">
        <f t="shared" si="6"/>
        <v>2116.7031683168316</v>
      </c>
      <c r="R58" s="47">
        <v>15577.35</v>
      </c>
      <c r="S58" s="49">
        <v>42735</v>
      </c>
    </row>
    <row r="59" spans="1:19" s="50" customFormat="1" ht="10.5">
      <c r="A59" s="72">
        <v>17</v>
      </c>
      <c r="B59" s="87" t="s">
        <v>66</v>
      </c>
      <c r="C59" s="51">
        <v>1974</v>
      </c>
      <c r="D59" s="51">
        <v>0</v>
      </c>
      <c r="E59" s="46" t="s">
        <v>105</v>
      </c>
      <c r="F59" s="72">
        <v>5</v>
      </c>
      <c r="G59" s="51">
        <v>4</v>
      </c>
      <c r="H59" s="52">
        <v>5421.4</v>
      </c>
      <c r="I59" s="52">
        <v>3381.3</v>
      </c>
      <c r="J59" s="52">
        <v>2102.6</v>
      </c>
      <c r="K59" s="51">
        <v>200</v>
      </c>
      <c r="L59" s="52">
        <v>19794264.210000001</v>
      </c>
      <c r="M59" s="47">
        <v>0</v>
      </c>
      <c r="N59" s="47">
        <v>0</v>
      </c>
      <c r="O59" s="47">
        <v>0</v>
      </c>
      <c r="P59" s="52">
        <f t="shared" si="8"/>
        <v>19794264.210000001</v>
      </c>
      <c r="Q59" s="52">
        <f t="shared" si="6"/>
        <v>5854.0396326856535</v>
      </c>
      <c r="R59" s="47">
        <v>15577.35</v>
      </c>
      <c r="S59" s="49">
        <v>42735</v>
      </c>
    </row>
    <row r="60" spans="1:19" s="50" customFormat="1" ht="10.5">
      <c r="A60" s="70">
        <v>18</v>
      </c>
      <c r="B60" s="87" t="s">
        <v>67</v>
      </c>
      <c r="C60" s="51">
        <v>1974</v>
      </c>
      <c r="D60" s="51">
        <v>0</v>
      </c>
      <c r="E60" s="46" t="s">
        <v>105</v>
      </c>
      <c r="F60" s="72">
        <v>5</v>
      </c>
      <c r="G60" s="51">
        <v>4</v>
      </c>
      <c r="H60" s="52">
        <v>6320.7</v>
      </c>
      <c r="I60" s="52">
        <v>3276.2</v>
      </c>
      <c r="J60" s="52">
        <v>1954</v>
      </c>
      <c r="K60" s="51">
        <v>180</v>
      </c>
      <c r="L60" s="52">
        <v>9582633.6500000004</v>
      </c>
      <c r="M60" s="47">
        <v>0</v>
      </c>
      <c r="N60" s="47">
        <v>0</v>
      </c>
      <c r="O60" s="47">
        <v>0</v>
      </c>
      <c r="P60" s="52">
        <f t="shared" si="8"/>
        <v>9582633.6500000004</v>
      </c>
      <c r="Q60" s="52">
        <f t="shared" si="6"/>
        <v>2924.923280019535</v>
      </c>
      <c r="R60" s="47">
        <v>15577.35</v>
      </c>
      <c r="S60" s="49">
        <v>42735</v>
      </c>
    </row>
    <row r="61" spans="1:19" s="50" customFormat="1" ht="10.5">
      <c r="A61" s="72">
        <v>19</v>
      </c>
      <c r="B61" s="87" t="s">
        <v>68</v>
      </c>
      <c r="C61" s="51">
        <v>1974</v>
      </c>
      <c r="D61" s="51">
        <v>0</v>
      </c>
      <c r="E61" s="46" t="s">
        <v>105</v>
      </c>
      <c r="F61" s="72">
        <v>5</v>
      </c>
      <c r="G61" s="51">
        <v>4</v>
      </c>
      <c r="H61" s="52">
        <v>6323.4</v>
      </c>
      <c r="I61" s="52">
        <v>3258.5</v>
      </c>
      <c r="J61" s="52">
        <v>2029.2</v>
      </c>
      <c r="K61" s="51">
        <v>226</v>
      </c>
      <c r="L61" s="52">
        <v>18251091.670000002</v>
      </c>
      <c r="M61" s="47">
        <v>0</v>
      </c>
      <c r="N61" s="47">
        <v>0</v>
      </c>
      <c r="O61" s="47">
        <v>0</v>
      </c>
      <c r="P61" s="52">
        <f t="shared" si="8"/>
        <v>18251091.670000002</v>
      </c>
      <c r="Q61" s="52">
        <f t="shared" si="6"/>
        <v>5601.0715574650922</v>
      </c>
      <c r="R61" s="47">
        <v>15577.35</v>
      </c>
      <c r="S61" s="49">
        <v>42735</v>
      </c>
    </row>
    <row r="62" spans="1:19" s="50" customFormat="1" ht="10.5">
      <c r="A62" s="70">
        <v>20</v>
      </c>
      <c r="B62" s="87" t="s">
        <v>69</v>
      </c>
      <c r="C62" s="51">
        <v>1974</v>
      </c>
      <c r="D62" s="51">
        <v>0</v>
      </c>
      <c r="E62" s="46" t="s">
        <v>105</v>
      </c>
      <c r="F62" s="72">
        <v>5</v>
      </c>
      <c r="G62" s="51">
        <v>4</v>
      </c>
      <c r="H62" s="52">
        <v>6366</v>
      </c>
      <c r="I62" s="52">
        <v>3313.4</v>
      </c>
      <c r="J62" s="52">
        <v>2087</v>
      </c>
      <c r="K62" s="51">
        <v>210</v>
      </c>
      <c r="L62" s="52">
        <v>9679714.4399999995</v>
      </c>
      <c r="M62" s="47">
        <v>0</v>
      </c>
      <c r="N62" s="47">
        <v>0</v>
      </c>
      <c r="O62" s="47">
        <v>0</v>
      </c>
      <c r="P62" s="52">
        <f t="shared" si="8"/>
        <v>9679714.4399999995</v>
      </c>
      <c r="Q62" s="52">
        <f t="shared" si="6"/>
        <v>2921.384209573248</v>
      </c>
      <c r="R62" s="47">
        <v>15577.35</v>
      </c>
      <c r="S62" s="49">
        <v>42735</v>
      </c>
    </row>
    <row r="63" spans="1:19" s="50" customFormat="1" ht="10.5">
      <c r="A63" s="72">
        <v>21</v>
      </c>
      <c r="B63" s="87" t="s">
        <v>71</v>
      </c>
      <c r="C63" s="46">
        <v>1973</v>
      </c>
      <c r="D63" s="51">
        <v>0</v>
      </c>
      <c r="E63" s="46" t="s">
        <v>131</v>
      </c>
      <c r="F63" s="70">
        <v>5</v>
      </c>
      <c r="G63" s="58">
        <v>4</v>
      </c>
      <c r="H63" s="52">
        <v>5391.4</v>
      </c>
      <c r="I63" s="52">
        <v>3408.5</v>
      </c>
      <c r="J63" s="52">
        <v>2300</v>
      </c>
      <c r="K63" s="51">
        <v>194</v>
      </c>
      <c r="L63" s="52">
        <v>14884214.630000001</v>
      </c>
      <c r="M63" s="52">
        <f>ROUND(L63*3.75%,2)</f>
        <v>558158.05000000005</v>
      </c>
      <c r="N63" s="52">
        <f>ROUND(L63*6.25%,2)</f>
        <v>930263.41</v>
      </c>
      <c r="O63" s="52">
        <f>ROUND((M63+N63)*0.25,2)</f>
        <v>372105.37</v>
      </c>
      <c r="P63" s="52">
        <f>ROUND(L63-(M63+N63+O63),2)</f>
        <v>13023687.800000001</v>
      </c>
      <c r="Q63" s="52">
        <f t="shared" si="6"/>
        <v>4366.793202288397</v>
      </c>
      <c r="R63" s="47">
        <v>24736.34</v>
      </c>
      <c r="S63" s="49">
        <v>42735</v>
      </c>
    </row>
    <row r="64" spans="1:19" s="50" customFormat="1" ht="10.5">
      <c r="A64" s="70">
        <v>22</v>
      </c>
      <c r="B64" s="87" t="s">
        <v>73</v>
      </c>
      <c r="C64" s="51">
        <v>1974</v>
      </c>
      <c r="D64" s="51">
        <v>0</v>
      </c>
      <c r="E64" s="46" t="s">
        <v>105</v>
      </c>
      <c r="F64" s="72">
        <v>5</v>
      </c>
      <c r="G64" s="51">
        <v>4</v>
      </c>
      <c r="H64" s="52">
        <v>6368.85</v>
      </c>
      <c r="I64" s="52">
        <v>3356.95</v>
      </c>
      <c r="J64" s="52">
        <v>1891.2</v>
      </c>
      <c r="K64" s="51">
        <v>207</v>
      </c>
      <c r="L64" s="52">
        <v>3906889.94</v>
      </c>
      <c r="M64" s="47">
        <v>0</v>
      </c>
      <c r="N64" s="47">
        <v>0</v>
      </c>
      <c r="O64" s="47">
        <v>0</v>
      </c>
      <c r="P64" s="52">
        <f>L64-(M64+N64+O64)</f>
        <v>3906889.94</v>
      </c>
      <c r="Q64" s="52">
        <f t="shared" si="6"/>
        <v>1163.8213080325891</v>
      </c>
      <c r="R64" s="47">
        <v>15577.35</v>
      </c>
      <c r="S64" s="49">
        <v>42735</v>
      </c>
    </row>
    <row r="65" spans="1:19" s="50" customFormat="1" ht="10.5">
      <c r="A65" s="72">
        <v>23</v>
      </c>
      <c r="B65" s="87" t="s">
        <v>76</v>
      </c>
      <c r="C65" s="51">
        <v>1974</v>
      </c>
      <c r="D65" s="51">
        <v>0</v>
      </c>
      <c r="E65" s="46" t="s">
        <v>45</v>
      </c>
      <c r="F65" s="72">
        <v>5</v>
      </c>
      <c r="G65" s="51">
        <v>8</v>
      </c>
      <c r="H65" s="52">
        <v>11558.91</v>
      </c>
      <c r="I65" s="52">
        <v>6153.11</v>
      </c>
      <c r="J65" s="52">
        <v>3438.1</v>
      </c>
      <c r="K65" s="51">
        <v>319</v>
      </c>
      <c r="L65" s="52">
        <v>23087036.280000001</v>
      </c>
      <c r="M65" s="47">
        <v>0</v>
      </c>
      <c r="N65" s="47">
        <v>0</v>
      </c>
      <c r="O65" s="47">
        <v>0</v>
      </c>
      <c r="P65" s="52">
        <f>L65-(M65+N65+O65)</f>
        <v>23087036.280000001</v>
      </c>
      <c r="Q65" s="52">
        <f t="shared" si="6"/>
        <v>3752.0922395341545</v>
      </c>
      <c r="R65" s="47">
        <v>24736.34</v>
      </c>
      <c r="S65" s="49">
        <v>42735</v>
      </c>
    </row>
    <row r="66" spans="1:19" s="50" customFormat="1" ht="10.5">
      <c r="A66" s="70">
        <v>24</v>
      </c>
      <c r="B66" s="87" t="s">
        <v>78</v>
      </c>
      <c r="C66" s="51">
        <v>1973</v>
      </c>
      <c r="D66" s="51">
        <v>0</v>
      </c>
      <c r="E66" s="46" t="s">
        <v>105</v>
      </c>
      <c r="F66" s="72">
        <v>5</v>
      </c>
      <c r="G66" s="51">
        <v>4</v>
      </c>
      <c r="H66" s="52">
        <v>6342.2</v>
      </c>
      <c r="I66" s="52">
        <v>3321.4</v>
      </c>
      <c r="J66" s="52">
        <v>1894</v>
      </c>
      <c r="K66" s="51">
        <v>209</v>
      </c>
      <c r="L66" s="52">
        <v>7339837.71</v>
      </c>
      <c r="M66" s="52">
        <f>ROUND(L66*3.75%,2)</f>
        <v>275243.90999999997</v>
      </c>
      <c r="N66" s="52">
        <f>ROUND(L66*6.25%,2)</f>
        <v>458739.86</v>
      </c>
      <c r="O66" s="52">
        <f>ROUND((M66+N66)*0.25,2)</f>
        <v>183495.94</v>
      </c>
      <c r="P66" s="52">
        <f>ROUND(L66-(M66+N66+O66),2)</f>
        <v>6422358</v>
      </c>
      <c r="Q66" s="52">
        <f t="shared" si="6"/>
        <v>2209.8626211838382</v>
      </c>
      <c r="R66" s="47">
        <v>15577.35</v>
      </c>
      <c r="S66" s="49">
        <v>42735</v>
      </c>
    </row>
    <row r="67" spans="1:19" s="50" customFormat="1" ht="10.5">
      <c r="A67" s="72">
        <v>25</v>
      </c>
      <c r="B67" s="87" t="s">
        <v>81</v>
      </c>
      <c r="C67" s="51">
        <v>1974</v>
      </c>
      <c r="D67" s="51">
        <v>0</v>
      </c>
      <c r="E67" s="46" t="s">
        <v>105</v>
      </c>
      <c r="F67" s="72">
        <v>5</v>
      </c>
      <c r="G67" s="51">
        <v>4</v>
      </c>
      <c r="H67" s="52">
        <v>5224.7</v>
      </c>
      <c r="I67" s="52">
        <v>2622.1</v>
      </c>
      <c r="J67" s="52">
        <v>1716.4</v>
      </c>
      <c r="K67" s="51">
        <v>181</v>
      </c>
      <c r="L67" s="52">
        <v>3651154.21</v>
      </c>
      <c r="M67" s="47">
        <v>0</v>
      </c>
      <c r="N67" s="47">
        <v>0</v>
      </c>
      <c r="O67" s="47">
        <v>0</v>
      </c>
      <c r="P67" s="52">
        <f>L67-(M67+N67+O67)</f>
        <v>3651154.21</v>
      </c>
      <c r="Q67" s="52">
        <f t="shared" si="6"/>
        <v>1392.45421990008</v>
      </c>
      <c r="R67" s="47">
        <v>15577.35</v>
      </c>
      <c r="S67" s="49">
        <v>42735</v>
      </c>
    </row>
    <row r="68" spans="1:19" s="50" customFormat="1" ht="10.5">
      <c r="A68" s="70">
        <v>26</v>
      </c>
      <c r="B68" s="87" t="s">
        <v>82</v>
      </c>
      <c r="C68" s="51">
        <v>1974</v>
      </c>
      <c r="D68" s="51">
        <v>0</v>
      </c>
      <c r="E68" s="46" t="s">
        <v>45</v>
      </c>
      <c r="F68" s="72">
        <v>5</v>
      </c>
      <c r="G68" s="51">
        <v>8</v>
      </c>
      <c r="H68" s="52">
        <v>11581.75</v>
      </c>
      <c r="I68" s="52">
        <v>6122.6</v>
      </c>
      <c r="J68" s="52">
        <v>3820.3</v>
      </c>
      <c r="K68" s="51">
        <v>347</v>
      </c>
      <c r="L68" s="52">
        <v>24455718.440000001</v>
      </c>
      <c r="M68" s="47">
        <v>0</v>
      </c>
      <c r="N68" s="47">
        <v>0</v>
      </c>
      <c r="O68" s="47">
        <v>0</v>
      </c>
      <c r="P68" s="52">
        <f>L68-(M68+N68+O68)</f>
        <v>24455718.440000001</v>
      </c>
      <c r="Q68" s="52">
        <f t="shared" si="6"/>
        <v>3994.3354849247053</v>
      </c>
      <c r="R68" s="47">
        <v>24736.34</v>
      </c>
      <c r="S68" s="49">
        <v>42735</v>
      </c>
    </row>
    <row r="69" spans="1:19" s="50" customFormat="1" ht="10.5">
      <c r="A69" s="72">
        <v>27</v>
      </c>
      <c r="B69" s="87" t="s">
        <v>85</v>
      </c>
      <c r="C69" s="51">
        <v>1972</v>
      </c>
      <c r="D69" s="51">
        <v>0</v>
      </c>
      <c r="E69" s="46" t="s">
        <v>105</v>
      </c>
      <c r="F69" s="72">
        <v>5</v>
      </c>
      <c r="G69" s="51">
        <v>4</v>
      </c>
      <c r="H69" s="52">
        <v>6608.5</v>
      </c>
      <c r="I69" s="52">
        <v>3541.5</v>
      </c>
      <c r="J69" s="52">
        <v>2064.4</v>
      </c>
      <c r="K69" s="51">
        <v>188</v>
      </c>
      <c r="L69" s="52">
        <v>13801007.59</v>
      </c>
      <c r="M69" s="52">
        <f>ROUND(L69*3.75%,2)</f>
        <v>517537.78</v>
      </c>
      <c r="N69" s="52">
        <f>ROUND(L69*6.25%,2)</f>
        <v>862562.97</v>
      </c>
      <c r="O69" s="52">
        <f>ROUND((M69+N69)*0.25,2)</f>
        <v>345025.19</v>
      </c>
      <c r="P69" s="52">
        <f>ROUND(L69-(M69+N69+O69),2)</f>
        <v>12075881.65</v>
      </c>
      <c r="Q69" s="52">
        <f t="shared" si="6"/>
        <v>3896.9384695750387</v>
      </c>
      <c r="R69" s="47">
        <v>15577.35</v>
      </c>
      <c r="S69" s="49">
        <v>42735</v>
      </c>
    </row>
    <row r="70" spans="1:19" s="50" customFormat="1" ht="10.5">
      <c r="A70" s="70">
        <v>28</v>
      </c>
      <c r="B70" s="87" t="s">
        <v>86</v>
      </c>
      <c r="C70" s="51">
        <v>1974</v>
      </c>
      <c r="D70" s="51">
        <v>0</v>
      </c>
      <c r="E70" s="46" t="s">
        <v>45</v>
      </c>
      <c r="F70" s="72">
        <v>9</v>
      </c>
      <c r="G70" s="51">
        <v>1</v>
      </c>
      <c r="H70" s="52">
        <v>3506</v>
      </c>
      <c r="I70" s="52">
        <v>2246.6</v>
      </c>
      <c r="J70" s="52">
        <v>1340.5</v>
      </c>
      <c r="K70" s="51">
        <v>98</v>
      </c>
      <c r="L70" s="52">
        <v>10019403.720000001</v>
      </c>
      <c r="M70" s="47">
        <v>0</v>
      </c>
      <c r="N70" s="47">
        <v>0</v>
      </c>
      <c r="O70" s="47">
        <v>0</v>
      </c>
      <c r="P70" s="52">
        <f>L70-(M70+N70+O70)</f>
        <v>10019403.720000001</v>
      </c>
      <c r="Q70" s="52">
        <f t="shared" si="6"/>
        <v>4459.8075847948012</v>
      </c>
      <c r="R70" s="52">
        <v>25690.240000000002</v>
      </c>
      <c r="S70" s="49">
        <v>42735</v>
      </c>
    </row>
    <row r="71" spans="1:19" s="50" customFormat="1" ht="10.5">
      <c r="A71" s="72">
        <v>29</v>
      </c>
      <c r="B71" s="87" t="s">
        <v>87</v>
      </c>
      <c r="C71" s="51">
        <v>1974</v>
      </c>
      <c r="D71" s="51">
        <v>0</v>
      </c>
      <c r="E71" s="51" t="s">
        <v>48</v>
      </c>
      <c r="F71" s="72">
        <v>9</v>
      </c>
      <c r="G71" s="51">
        <v>1</v>
      </c>
      <c r="H71" s="52">
        <v>3470</v>
      </c>
      <c r="I71" s="52">
        <v>2194.9</v>
      </c>
      <c r="J71" s="52">
        <v>1351.8</v>
      </c>
      <c r="K71" s="51">
        <v>94</v>
      </c>
      <c r="L71" s="52">
        <v>10023019.92</v>
      </c>
      <c r="M71" s="47">
        <v>0</v>
      </c>
      <c r="N71" s="47">
        <v>0</v>
      </c>
      <c r="O71" s="47">
        <v>0</v>
      </c>
      <c r="P71" s="52">
        <f>L71-(M71+N71+O71)</f>
        <v>10023019.92</v>
      </c>
      <c r="Q71" s="52">
        <f t="shared" si="6"/>
        <v>4566.5041323067107</v>
      </c>
      <c r="R71" s="52">
        <v>25690.240000000002</v>
      </c>
      <c r="S71" s="49">
        <v>42735</v>
      </c>
    </row>
    <row r="72" spans="1:19" s="50" customFormat="1" ht="10.5">
      <c r="A72" s="70">
        <v>30</v>
      </c>
      <c r="B72" s="87" t="s">
        <v>143</v>
      </c>
      <c r="C72" s="51">
        <v>1973</v>
      </c>
      <c r="D72" s="51">
        <v>0</v>
      </c>
      <c r="E72" s="46" t="s">
        <v>131</v>
      </c>
      <c r="F72" s="72">
        <v>5</v>
      </c>
      <c r="G72" s="51">
        <v>4</v>
      </c>
      <c r="H72" s="52">
        <v>5449.7</v>
      </c>
      <c r="I72" s="52">
        <v>3426.5</v>
      </c>
      <c r="J72" s="52">
        <v>2102</v>
      </c>
      <c r="K72" s="51">
        <v>209</v>
      </c>
      <c r="L72" s="52">
        <v>16406170.960000001</v>
      </c>
      <c r="M72" s="52">
        <f>ROUND(L72*3.75%,2)</f>
        <v>615231.41</v>
      </c>
      <c r="N72" s="52">
        <f>ROUND(L72*6.25%,2)</f>
        <v>1025385.69</v>
      </c>
      <c r="O72" s="52">
        <f>ROUND((M72+N72)*0.25,2)</f>
        <v>410154.28</v>
      </c>
      <c r="P72" s="52">
        <f>ROUND(L72-(M72+N72+O72),2)</f>
        <v>14355399.58</v>
      </c>
      <c r="Q72" s="52">
        <f t="shared" si="6"/>
        <v>4788.0259623522552</v>
      </c>
      <c r="R72" s="47">
        <v>24736.34</v>
      </c>
      <c r="S72" s="49">
        <v>42735</v>
      </c>
    </row>
    <row r="73" spans="1:19" s="50" customFormat="1" ht="10.5">
      <c r="A73" s="72">
        <v>31</v>
      </c>
      <c r="B73" s="87" t="s">
        <v>151</v>
      </c>
      <c r="C73" s="51">
        <v>1973</v>
      </c>
      <c r="D73" s="51">
        <v>0</v>
      </c>
      <c r="E73" s="46" t="s">
        <v>131</v>
      </c>
      <c r="F73" s="72">
        <v>5</v>
      </c>
      <c r="G73" s="51">
        <v>8</v>
      </c>
      <c r="H73" s="52">
        <v>10917.6</v>
      </c>
      <c r="I73" s="52">
        <v>6874.6</v>
      </c>
      <c r="J73" s="52">
        <v>4067.3</v>
      </c>
      <c r="K73" s="51">
        <v>333</v>
      </c>
      <c r="L73" s="52">
        <v>31292721.969999999</v>
      </c>
      <c r="M73" s="52">
        <f>ROUND(L73*3.75%,2)</f>
        <v>1173477.07</v>
      </c>
      <c r="N73" s="52">
        <f>ROUND(L73*6.25%,2)</f>
        <v>1955795.12</v>
      </c>
      <c r="O73" s="52">
        <f>ROUND((M73+N73)*0.25,2)</f>
        <v>782318.05</v>
      </c>
      <c r="P73" s="52">
        <f>ROUND(L73-(M73+N73+O73),2)</f>
        <v>27381131.73</v>
      </c>
      <c r="Q73" s="52">
        <f t="shared" si="6"/>
        <v>4551.9334899485057</v>
      </c>
      <c r="R73" s="47">
        <v>24736.34</v>
      </c>
      <c r="S73" s="49">
        <v>42735</v>
      </c>
    </row>
    <row r="74" spans="1:19" s="50" customFormat="1" ht="10.5">
      <c r="A74" s="70">
        <v>32</v>
      </c>
      <c r="B74" s="87" t="s">
        <v>152</v>
      </c>
      <c r="C74" s="51">
        <v>1974</v>
      </c>
      <c r="D74" s="51">
        <v>0</v>
      </c>
      <c r="E74" s="46" t="s">
        <v>131</v>
      </c>
      <c r="F74" s="72">
        <v>5</v>
      </c>
      <c r="G74" s="51">
        <v>4</v>
      </c>
      <c r="H74" s="52">
        <v>5473.5</v>
      </c>
      <c r="I74" s="52">
        <v>3421.1</v>
      </c>
      <c r="J74" s="52">
        <v>2104.6</v>
      </c>
      <c r="K74" s="51">
        <v>208</v>
      </c>
      <c r="L74" s="52">
        <v>8939699.9499999993</v>
      </c>
      <c r="M74" s="47">
        <v>0</v>
      </c>
      <c r="N74" s="47">
        <v>0</v>
      </c>
      <c r="O74" s="47">
        <v>0</v>
      </c>
      <c r="P74" s="52">
        <f>L74-(M74+N74+O74)</f>
        <v>8939699.9499999993</v>
      </c>
      <c r="Q74" s="52">
        <f t="shared" si="6"/>
        <v>2613.1068808278037</v>
      </c>
      <c r="R74" s="47">
        <v>24736.34</v>
      </c>
      <c r="S74" s="49">
        <v>42735</v>
      </c>
    </row>
    <row r="75" spans="1:19" s="50" customFormat="1" ht="10.5">
      <c r="A75" s="72">
        <v>33</v>
      </c>
      <c r="B75" s="87" t="s">
        <v>153</v>
      </c>
      <c r="C75" s="51">
        <v>1972</v>
      </c>
      <c r="D75" s="51">
        <v>0</v>
      </c>
      <c r="E75" s="46" t="s">
        <v>105</v>
      </c>
      <c r="F75" s="72">
        <v>5</v>
      </c>
      <c r="G75" s="51">
        <v>4</v>
      </c>
      <c r="H75" s="52">
        <v>6622</v>
      </c>
      <c r="I75" s="52">
        <v>3549.6</v>
      </c>
      <c r="J75" s="52">
        <v>2080.4</v>
      </c>
      <c r="K75" s="51">
        <v>218</v>
      </c>
      <c r="L75" s="52">
        <v>14255885.619999999</v>
      </c>
      <c r="M75" s="52">
        <f>ROUND(L75*3.75%,2)</f>
        <v>534595.71</v>
      </c>
      <c r="N75" s="52">
        <f>ROUND(L75*6.25%,2)</f>
        <v>890992.85</v>
      </c>
      <c r="O75" s="52">
        <f>ROUND((M75+N75)*0.25,2)</f>
        <v>356397.14</v>
      </c>
      <c r="P75" s="52">
        <f>ROUND(L75-(M75+N75+O75),2)</f>
        <v>12473899.92</v>
      </c>
      <c r="Q75" s="52">
        <f t="shared" si="6"/>
        <v>4016.1949571782734</v>
      </c>
      <c r="R75" s="47">
        <v>15577.35</v>
      </c>
      <c r="S75" s="49">
        <v>42735</v>
      </c>
    </row>
    <row r="76" spans="1:19" s="50" customFormat="1" ht="10.5">
      <c r="A76" s="70">
        <v>34</v>
      </c>
      <c r="B76" s="87" t="s">
        <v>154</v>
      </c>
      <c r="C76" s="51">
        <v>1972</v>
      </c>
      <c r="D76" s="51">
        <v>0</v>
      </c>
      <c r="E76" s="46" t="s">
        <v>105</v>
      </c>
      <c r="F76" s="72">
        <v>5</v>
      </c>
      <c r="G76" s="51">
        <v>4</v>
      </c>
      <c r="H76" s="52">
        <v>6607.6</v>
      </c>
      <c r="I76" s="52">
        <v>3547.3</v>
      </c>
      <c r="J76" s="52">
        <v>2127.3000000000002</v>
      </c>
      <c r="K76" s="51">
        <v>216</v>
      </c>
      <c r="L76" s="52">
        <v>12927191.939999999</v>
      </c>
      <c r="M76" s="47">
        <f>ROUND(L76*3.75%,2)</f>
        <v>484769.7</v>
      </c>
      <c r="N76" s="47">
        <f>ROUND(L76*6.25%,2)</f>
        <v>807949.5</v>
      </c>
      <c r="O76" s="47">
        <f>ROUND((M76+N76)*0.25,2)</f>
        <v>323179.8</v>
      </c>
      <c r="P76" s="52">
        <f>ROUND(L76-(M76+N76+O76),2)</f>
        <v>11311292.939999999</v>
      </c>
      <c r="Q76" s="52">
        <f t="shared" si="6"/>
        <v>3644.2341893834746</v>
      </c>
      <c r="R76" s="47">
        <v>15577.35</v>
      </c>
      <c r="S76" s="49">
        <v>42735</v>
      </c>
    </row>
    <row r="77" spans="1:19" s="50" customFormat="1" ht="10.5">
      <c r="A77" s="72">
        <v>35</v>
      </c>
      <c r="B77" s="87" t="s">
        <v>155</v>
      </c>
      <c r="C77" s="51">
        <v>1972</v>
      </c>
      <c r="D77" s="51">
        <v>0</v>
      </c>
      <c r="E77" s="46" t="s">
        <v>131</v>
      </c>
      <c r="F77" s="72">
        <v>5</v>
      </c>
      <c r="G77" s="51">
        <v>8</v>
      </c>
      <c r="H77" s="52">
        <v>10934.05</v>
      </c>
      <c r="I77" s="52">
        <v>6875.85</v>
      </c>
      <c r="J77" s="52">
        <v>3973.7</v>
      </c>
      <c r="K77" s="51">
        <v>337</v>
      </c>
      <c r="L77" s="52">
        <v>20532893.129999999</v>
      </c>
      <c r="M77" s="47">
        <f>ROUND(L77*3.75%,2)</f>
        <v>769983.49</v>
      </c>
      <c r="N77" s="47">
        <f>ROUND(L77*6.25%,2)</f>
        <v>1283305.82</v>
      </c>
      <c r="O77" s="47">
        <f>ROUND((M77+N77)*0.25,2)</f>
        <v>513322.33</v>
      </c>
      <c r="P77" s="52">
        <f>ROUND(L77-(M77+N77+O77),2)</f>
        <v>17966281.489999998</v>
      </c>
      <c r="Q77" s="52">
        <f t="shared" si="6"/>
        <v>2986.2334300486482</v>
      </c>
      <c r="R77" s="47">
        <v>24736.34</v>
      </c>
      <c r="S77" s="49">
        <v>42735</v>
      </c>
    </row>
    <row r="78" spans="1:19" s="50" customFormat="1" ht="10.5">
      <c r="A78" s="70">
        <v>36</v>
      </c>
      <c r="B78" s="87" t="s">
        <v>156</v>
      </c>
      <c r="C78" s="51">
        <v>1974</v>
      </c>
      <c r="D78" s="51">
        <v>0</v>
      </c>
      <c r="E78" s="46" t="s">
        <v>105</v>
      </c>
      <c r="F78" s="72">
        <v>5</v>
      </c>
      <c r="G78" s="51">
        <v>4</v>
      </c>
      <c r="H78" s="52">
        <v>6319.1</v>
      </c>
      <c r="I78" s="52">
        <v>3317.8</v>
      </c>
      <c r="J78" s="52">
        <v>1937.7</v>
      </c>
      <c r="K78" s="51">
        <v>196</v>
      </c>
      <c r="L78" s="52">
        <v>2636922.0699999998</v>
      </c>
      <c r="M78" s="47">
        <v>0</v>
      </c>
      <c r="N78" s="47">
        <v>0</v>
      </c>
      <c r="O78" s="47">
        <v>0</v>
      </c>
      <c r="P78" s="52">
        <f>L78-(M78+N78+O78)</f>
        <v>2636922.0699999998</v>
      </c>
      <c r="Q78" s="52">
        <f t="shared" si="6"/>
        <v>794.78029718488142</v>
      </c>
      <c r="R78" s="47">
        <v>15577.35</v>
      </c>
      <c r="S78" s="49">
        <v>42735</v>
      </c>
    </row>
    <row r="79" spans="1:19" s="50" customFormat="1" ht="10.5">
      <c r="A79" s="72">
        <v>37</v>
      </c>
      <c r="B79" s="87" t="s">
        <v>157</v>
      </c>
      <c r="C79" s="51">
        <v>1974</v>
      </c>
      <c r="D79" s="51">
        <v>0</v>
      </c>
      <c r="E79" s="46" t="s">
        <v>131</v>
      </c>
      <c r="F79" s="72">
        <v>5</v>
      </c>
      <c r="G79" s="51">
        <v>4</v>
      </c>
      <c r="H79" s="52">
        <v>5393.9</v>
      </c>
      <c r="I79" s="52">
        <v>3388.1</v>
      </c>
      <c r="J79" s="52">
        <v>1824.1</v>
      </c>
      <c r="K79" s="51">
        <v>164</v>
      </c>
      <c r="L79" s="52">
        <v>12061801</v>
      </c>
      <c r="M79" s="47">
        <v>0</v>
      </c>
      <c r="N79" s="47">
        <v>0</v>
      </c>
      <c r="O79" s="47">
        <v>0</v>
      </c>
      <c r="P79" s="52">
        <f>L79-(M79+N79+O79)</f>
        <v>12061801</v>
      </c>
      <c r="Q79" s="52">
        <f t="shared" si="6"/>
        <v>3560.0486998612791</v>
      </c>
      <c r="R79" s="47">
        <v>24736.34</v>
      </c>
      <c r="S79" s="49">
        <v>42735</v>
      </c>
    </row>
    <row r="80" spans="1:19" s="50" customFormat="1" ht="10.5">
      <c r="A80" s="70">
        <v>38</v>
      </c>
      <c r="B80" s="87" t="s">
        <v>100</v>
      </c>
      <c r="C80" s="51">
        <v>1973</v>
      </c>
      <c r="D80" s="51">
        <v>0</v>
      </c>
      <c r="E80" s="46" t="s">
        <v>131</v>
      </c>
      <c r="F80" s="72">
        <v>2</v>
      </c>
      <c r="G80" s="51">
        <v>2</v>
      </c>
      <c r="H80" s="52">
        <v>478.4</v>
      </c>
      <c r="I80" s="52">
        <v>348.3</v>
      </c>
      <c r="J80" s="52">
        <v>192.2</v>
      </c>
      <c r="K80" s="51">
        <v>39</v>
      </c>
      <c r="L80" s="52">
        <v>1965783.6</v>
      </c>
      <c r="M80" s="47">
        <f>ROUND(L80*3.75%,2)</f>
        <v>73716.89</v>
      </c>
      <c r="N80" s="47">
        <f>ROUND(L80*6.25%,2)</f>
        <v>122861.48</v>
      </c>
      <c r="O80" s="47">
        <f>ROUND((M80+N80)*0.25,2)</f>
        <v>49144.59</v>
      </c>
      <c r="P80" s="52">
        <f>ROUND(L80-(M80+N80+O80),2)</f>
        <v>1720060.64</v>
      </c>
      <c r="Q80" s="52">
        <f t="shared" si="6"/>
        <v>5643.937984496124</v>
      </c>
      <c r="R80" s="47">
        <v>24736.34</v>
      </c>
      <c r="S80" s="49">
        <v>42735</v>
      </c>
    </row>
    <row r="81" spans="1:19" s="50" customFormat="1" ht="21">
      <c r="A81" s="72">
        <v>39</v>
      </c>
      <c r="B81" s="87" t="s">
        <v>102</v>
      </c>
      <c r="C81" s="51">
        <v>1973</v>
      </c>
      <c r="D81" s="51">
        <v>0</v>
      </c>
      <c r="E81" s="46" t="s">
        <v>131</v>
      </c>
      <c r="F81" s="72">
        <v>5</v>
      </c>
      <c r="G81" s="51">
        <v>6</v>
      </c>
      <c r="H81" s="52">
        <v>8832.2000000000007</v>
      </c>
      <c r="I81" s="52">
        <v>4726.3</v>
      </c>
      <c r="J81" s="52">
        <v>2826.4</v>
      </c>
      <c r="K81" s="51">
        <v>315</v>
      </c>
      <c r="L81" s="52">
        <v>18782752.199999999</v>
      </c>
      <c r="M81" s="47">
        <v>741507.14</v>
      </c>
      <c r="N81" s="47">
        <v>1136768.08</v>
      </c>
      <c r="O81" s="47">
        <f>ROUND((M81+N81)*0.25,2)</f>
        <v>469568.81</v>
      </c>
      <c r="P81" s="52">
        <f>ROUND(L81-(M81+N81+O81),2)</f>
        <v>16434908.17</v>
      </c>
      <c r="Q81" s="52">
        <f t="shared" si="6"/>
        <v>3974.0922497513907</v>
      </c>
      <c r="R81" s="47">
        <v>24736.34</v>
      </c>
      <c r="S81" s="49">
        <v>42735</v>
      </c>
    </row>
    <row r="82" spans="1:19" s="50" customFormat="1" ht="21">
      <c r="A82" s="70">
        <v>40</v>
      </c>
      <c r="B82" s="87" t="s">
        <v>103</v>
      </c>
      <c r="C82" s="51">
        <v>1973</v>
      </c>
      <c r="D82" s="51">
        <v>0</v>
      </c>
      <c r="E82" s="46" t="s">
        <v>131</v>
      </c>
      <c r="F82" s="72">
        <v>5</v>
      </c>
      <c r="G82" s="51">
        <v>6</v>
      </c>
      <c r="H82" s="52">
        <v>8824.2999999999993</v>
      </c>
      <c r="I82" s="52">
        <v>4732.8999999999996</v>
      </c>
      <c r="J82" s="52">
        <v>2841.41</v>
      </c>
      <c r="K82" s="51">
        <v>266</v>
      </c>
      <c r="L82" s="52">
        <v>12052147.16</v>
      </c>
      <c r="M82" s="47">
        <f>ROUND(L82*3.75%,2)</f>
        <v>451955.52</v>
      </c>
      <c r="N82" s="47">
        <f>ROUND(L82*6.25%,2)</f>
        <v>753259.2</v>
      </c>
      <c r="O82" s="47">
        <f>ROUND((M82+N82)*0.25,2)</f>
        <v>301303.67999999999</v>
      </c>
      <c r="P82" s="52">
        <f>ROUND(L82-(M82+N82+O82),2)</f>
        <v>10545628.76</v>
      </c>
      <c r="Q82" s="52">
        <f t="shared" si="6"/>
        <v>2546.4613999873231</v>
      </c>
      <c r="R82" s="47">
        <v>24736.34</v>
      </c>
      <c r="S82" s="49">
        <v>42735</v>
      </c>
    </row>
    <row r="83" spans="1:19" s="50" customFormat="1" ht="21">
      <c r="A83" s="72">
        <v>41</v>
      </c>
      <c r="B83" s="87" t="s">
        <v>104</v>
      </c>
      <c r="C83" s="51">
        <v>1973</v>
      </c>
      <c r="D83" s="51">
        <v>0</v>
      </c>
      <c r="E83" s="46" t="s">
        <v>131</v>
      </c>
      <c r="F83" s="72">
        <v>5</v>
      </c>
      <c r="G83" s="51">
        <v>4</v>
      </c>
      <c r="H83" s="52">
        <v>5626.6</v>
      </c>
      <c r="I83" s="52">
        <v>3437</v>
      </c>
      <c r="J83" s="52">
        <v>2125.6</v>
      </c>
      <c r="K83" s="51">
        <v>167</v>
      </c>
      <c r="L83" s="52">
        <v>10126767.529999999</v>
      </c>
      <c r="M83" s="47">
        <v>0</v>
      </c>
      <c r="N83" s="47">
        <v>0</v>
      </c>
      <c r="O83" s="47">
        <v>0</v>
      </c>
      <c r="P83" s="52">
        <f>ROUND(L83-(M83+N83+O83),2)</f>
        <v>10126767.529999999</v>
      </c>
      <c r="Q83" s="52">
        <f t="shared" si="6"/>
        <v>2946.3973028804189</v>
      </c>
      <c r="R83" s="47">
        <v>24736.34</v>
      </c>
      <c r="S83" s="49">
        <v>42735</v>
      </c>
    </row>
    <row r="84" spans="1:19" s="50" customFormat="1" ht="10.5">
      <c r="A84" s="73"/>
      <c r="B84" s="159" t="s">
        <v>141</v>
      </c>
      <c r="C84" s="160"/>
      <c r="D84" s="59"/>
      <c r="E84" s="59"/>
      <c r="F84" s="78"/>
      <c r="G84" s="59"/>
      <c r="H84" s="60">
        <f t="shared" ref="H84:P84" si="9">ROUND(SUM(H43:H83),2)</f>
        <v>294793.56</v>
      </c>
      <c r="I84" s="60">
        <f t="shared" si="9"/>
        <v>168541.21</v>
      </c>
      <c r="J84" s="60">
        <f t="shared" si="9"/>
        <v>101846.01</v>
      </c>
      <c r="K84" s="61">
        <f t="shared" si="9"/>
        <v>9313</v>
      </c>
      <c r="L84" s="60">
        <f t="shared" si="9"/>
        <v>580630311.91999996</v>
      </c>
      <c r="M84" s="60">
        <f t="shared" si="9"/>
        <v>7815881.4500000002</v>
      </c>
      <c r="N84" s="60">
        <f t="shared" si="9"/>
        <v>12927391.93</v>
      </c>
      <c r="O84" s="60">
        <f t="shared" si="9"/>
        <v>5185818.37</v>
      </c>
      <c r="P84" s="60">
        <f t="shared" si="9"/>
        <v>554701220.16999996</v>
      </c>
      <c r="Q84" s="60">
        <f t="shared" si="6"/>
        <v>3445.0346708677362</v>
      </c>
      <c r="R84" s="62"/>
      <c r="S84" s="63"/>
    </row>
    <row r="85" spans="1:19" s="81" customFormat="1" ht="12">
      <c r="A85" s="156" t="s">
        <v>106</v>
      </c>
      <c r="B85" s="157"/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8"/>
    </row>
    <row r="86" spans="1:19" s="50" customFormat="1" ht="21">
      <c r="A86" s="74">
        <v>1</v>
      </c>
      <c r="B86" s="87" t="s">
        <v>107</v>
      </c>
      <c r="C86" s="64">
        <v>1975</v>
      </c>
      <c r="D86" s="65">
        <v>0</v>
      </c>
      <c r="E86" s="46" t="s">
        <v>105</v>
      </c>
      <c r="F86" s="72">
        <v>5</v>
      </c>
      <c r="G86" s="66">
        <v>6</v>
      </c>
      <c r="H86" s="52">
        <v>9108.2999999999993</v>
      </c>
      <c r="I86" s="52">
        <v>4859</v>
      </c>
      <c r="J86" s="52">
        <v>2260.8000000000002</v>
      </c>
      <c r="K86" s="66">
        <v>221</v>
      </c>
      <c r="L86" s="52">
        <v>11695310.35</v>
      </c>
      <c r="M86" s="52">
        <v>0</v>
      </c>
      <c r="N86" s="52">
        <f>ROUND(L86*10%,2)</f>
        <v>1169531.04</v>
      </c>
      <c r="O86" s="52">
        <f>ROUND(N86*0.45,2)</f>
        <v>526288.97</v>
      </c>
      <c r="P86" s="52">
        <f>ROUND(SUM(L86-N86-O86),2)</f>
        <v>9999490.3399999999</v>
      </c>
      <c r="Q86" s="47">
        <f t="shared" ref="Q86:Q122" si="10">L86/I86</f>
        <v>2406.9377135213008</v>
      </c>
      <c r="R86" s="47">
        <v>15577.35</v>
      </c>
      <c r="S86" s="49">
        <v>43099</v>
      </c>
    </row>
    <row r="87" spans="1:19" s="50" customFormat="1" ht="21">
      <c r="A87" s="74">
        <v>2</v>
      </c>
      <c r="B87" s="87" t="s">
        <v>108</v>
      </c>
      <c r="C87" s="64">
        <v>1975</v>
      </c>
      <c r="D87" s="65">
        <v>0</v>
      </c>
      <c r="E87" s="46" t="s">
        <v>105</v>
      </c>
      <c r="F87" s="72">
        <v>5</v>
      </c>
      <c r="G87" s="66">
        <v>4</v>
      </c>
      <c r="H87" s="52">
        <v>6111.5</v>
      </c>
      <c r="I87" s="52">
        <v>3306.6</v>
      </c>
      <c r="J87" s="52">
        <v>1843.5</v>
      </c>
      <c r="K87" s="66">
        <v>211</v>
      </c>
      <c r="L87" s="52">
        <v>17545337.850000001</v>
      </c>
      <c r="M87" s="52">
        <v>0</v>
      </c>
      <c r="N87" s="52">
        <f>ROUND(L87*10%,2)</f>
        <v>1754533.79</v>
      </c>
      <c r="O87" s="52">
        <f>ROUND(N87*0.45,2)</f>
        <v>789540.21</v>
      </c>
      <c r="P87" s="52">
        <f>ROUND(SUM(L87-N87-O87),2)</f>
        <v>15001263.85</v>
      </c>
      <c r="Q87" s="47">
        <f t="shared" si="10"/>
        <v>5306.1567319905653</v>
      </c>
      <c r="R87" s="47">
        <v>15577.35</v>
      </c>
      <c r="S87" s="49">
        <v>43099</v>
      </c>
    </row>
    <row r="88" spans="1:19" s="50" customFormat="1" ht="21">
      <c r="A88" s="74">
        <v>3</v>
      </c>
      <c r="B88" s="87" t="s">
        <v>109</v>
      </c>
      <c r="C88" s="64">
        <v>1975</v>
      </c>
      <c r="D88" s="65">
        <v>0</v>
      </c>
      <c r="E88" s="46" t="s">
        <v>105</v>
      </c>
      <c r="F88" s="72">
        <v>5</v>
      </c>
      <c r="G88" s="66">
        <v>4</v>
      </c>
      <c r="H88" s="52">
        <v>6093.57</v>
      </c>
      <c r="I88" s="52">
        <v>3355.67</v>
      </c>
      <c r="J88" s="52">
        <v>1965.1</v>
      </c>
      <c r="K88" s="66">
        <v>202</v>
      </c>
      <c r="L88" s="52">
        <v>14244321.470000001</v>
      </c>
      <c r="M88" s="52">
        <v>0</v>
      </c>
      <c r="N88" s="52">
        <f>ROUND(L88*10%,2)</f>
        <v>1424432.15</v>
      </c>
      <c r="O88" s="52">
        <f>ROUND(N88*0.45,2)</f>
        <v>640994.47</v>
      </c>
      <c r="P88" s="52">
        <f>ROUND(SUM(L88-N88-O88),2)</f>
        <v>12178894.85</v>
      </c>
      <c r="Q88" s="47">
        <f t="shared" si="10"/>
        <v>4244.8516898264725</v>
      </c>
      <c r="R88" s="47">
        <v>15577.35</v>
      </c>
      <c r="S88" s="49">
        <v>43099</v>
      </c>
    </row>
    <row r="89" spans="1:19" s="50" customFormat="1" ht="21">
      <c r="A89" s="74">
        <v>4</v>
      </c>
      <c r="B89" s="87" t="s">
        <v>110</v>
      </c>
      <c r="C89" s="64">
        <v>1975</v>
      </c>
      <c r="D89" s="65">
        <v>0</v>
      </c>
      <c r="E89" s="46" t="s">
        <v>105</v>
      </c>
      <c r="F89" s="72">
        <v>5</v>
      </c>
      <c r="G89" s="66">
        <v>4</v>
      </c>
      <c r="H89" s="52">
        <v>5716.6</v>
      </c>
      <c r="I89" s="52">
        <v>3500.3</v>
      </c>
      <c r="J89" s="52">
        <v>3181.2</v>
      </c>
      <c r="K89" s="66">
        <v>143</v>
      </c>
      <c r="L89" s="52">
        <v>17547089.370000001</v>
      </c>
      <c r="M89" s="52">
        <v>0</v>
      </c>
      <c r="N89" s="52">
        <f>ROUND(L89*10%,2)</f>
        <v>1754708.94</v>
      </c>
      <c r="O89" s="52">
        <f>ROUND(N89*0.45,2)</f>
        <v>789619.02</v>
      </c>
      <c r="P89" s="52">
        <f>ROUND(SUM(L89-N89-O89),2)</f>
        <v>15002761.41</v>
      </c>
      <c r="Q89" s="47">
        <f t="shared" si="10"/>
        <v>5013.0244179070369</v>
      </c>
      <c r="R89" s="47">
        <v>15577.35</v>
      </c>
      <c r="S89" s="49">
        <v>43099</v>
      </c>
    </row>
    <row r="90" spans="1:19" s="50" customFormat="1" ht="21">
      <c r="A90" s="74">
        <v>5</v>
      </c>
      <c r="B90" s="87" t="s">
        <v>111</v>
      </c>
      <c r="C90" s="64">
        <v>1975</v>
      </c>
      <c r="D90" s="65">
        <v>0</v>
      </c>
      <c r="E90" s="46" t="s">
        <v>105</v>
      </c>
      <c r="F90" s="72">
        <v>5</v>
      </c>
      <c r="G90" s="66">
        <v>6</v>
      </c>
      <c r="H90" s="52">
        <v>6313.2</v>
      </c>
      <c r="I90" s="52">
        <v>3949.9</v>
      </c>
      <c r="J90" s="52">
        <v>3788.4</v>
      </c>
      <c r="K90" s="66">
        <v>269</v>
      </c>
      <c r="L90" s="52">
        <v>17745164.289999999</v>
      </c>
      <c r="M90" s="52">
        <v>0</v>
      </c>
      <c r="N90" s="52">
        <f>ROUND(L90*10%,2)</f>
        <v>1774516.43</v>
      </c>
      <c r="O90" s="52">
        <f>ROUND(N90*0.45,2)</f>
        <v>798532.39</v>
      </c>
      <c r="P90" s="52">
        <f>ROUND(SUM(L90-N90-O90),2)</f>
        <v>15172115.470000001</v>
      </c>
      <c r="Q90" s="47">
        <f t="shared" si="10"/>
        <v>4492.5603914023141</v>
      </c>
      <c r="R90" s="47">
        <v>15577.35</v>
      </c>
      <c r="S90" s="49">
        <v>43099</v>
      </c>
    </row>
    <row r="91" spans="1:19" s="50" customFormat="1" ht="21">
      <c r="A91" s="74">
        <v>6</v>
      </c>
      <c r="B91" s="87" t="s">
        <v>112</v>
      </c>
      <c r="C91" s="64">
        <v>1976</v>
      </c>
      <c r="D91" s="65">
        <v>0</v>
      </c>
      <c r="E91" s="46" t="s">
        <v>105</v>
      </c>
      <c r="F91" s="72">
        <v>5</v>
      </c>
      <c r="G91" s="66">
        <v>8</v>
      </c>
      <c r="H91" s="52">
        <v>10347.969999999999</v>
      </c>
      <c r="I91" s="52">
        <v>5418.37</v>
      </c>
      <c r="J91" s="52">
        <v>3158</v>
      </c>
      <c r="K91" s="66">
        <v>306</v>
      </c>
      <c r="L91" s="52">
        <v>1458235.67</v>
      </c>
      <c r="M91" s="52">
        <v>0</v>
      </c>
      <c r="N91" s="52">
        <v>0</v>
      </c>
      <c r="O91" s="52">
        <v>0</v>
      </c>
      <c r="P91" s="52">
        <f>L91-N91-O91</f>
        <v>1458235.67</v>
      </c>
      <c r="Q91" s="47">
        <f t="shared" si="10"/>
        <v>269.12810863783756</v>
      </c>
      <c r="R91" s="47">
        <v>15577.35</v>
      </c>
      <c r="S91" s="49">
        <v>43099</v>
      </c>
    </row>
    <row r="92" spans="1:19" s="50" customFormat="1" ht="21">
      <c r="A92" s="74">
        <v>7</v>
      </c>
      <c r="B92" s="87" t="s">
        <v>113</v>
      </c>
      <c r="C92" s="64">
        <v>1975</v>
      </c>
      <c r="D92" s="65">
        <v>0</v>
      </c>
      <c r="E92" s="46" t="s">
        <v>105</v>
      </c>
      <c r="F92" s="72">
        <v>5</v>
      </c>
      <c r="G92" s="66">
        <v>4</v>
      </c>
      <c r="H92" s="52">
        <v>6090.61</v>
      </c>
      <c r="I92" s="52">
        <v>3285.31</v>
      </c>
      <c r="J92" s="52">
        <v>2100.17</v>
      </c>
      <c r="K92" s="66">
        <v>179</v>
      </c>
      <c r="L92" s="52">
        <v>9606640.6799999997</v>
      </c>
      <c r="M92" s="52">
        <v>0</v>
      </c>
      <c r="N92" s="52">
        <f>ROUND(L92*10%,2)</f>
        <v>960664.07</v>
      </c>
      <c r="O92" s="52">
        <f>ROUND(N92*0.45,2)</f>
        <v>432298.83</v>
      </c>
      <c r="P92" s="52">
        <f>ROUND(SUM(L92-N92-O92),2)</f>
        <v>8213677.7800000003</v>
      </c>
      <c r="Q92" s="52">
        <f t="shared" si="10"/>
        <v>2924.1200008522787</v>
      </c>
      <c r="R92" s="47">
        <v>15577.35</v>
      </c>
      <c r="S92" s="49">
        <v>43099</v>
      </c>
    </row>
    <row r="93" spans="1:19" s="50" customFormat="1" ht="21">
      <c r="A93" s="74">
        <v>8</v>
      </c>
      <c r="B93" s="87" t="s">
        <v>114</v>
      </c>
      <c r="C93" s="64">
        <v>1976</v>
      </c>
      <c r="D93" s="65">
        <v>0</v>
      </c>
      <c r="E93" s="46" t="s">
        <v>45</v>
      </c>
      <c r="F93" s="72">
        <v>9</v>
      </c>
      <c r="G93" s="66">
        <v>1</v>
      </c>
      <c r="H93" s="52">
        <v>7530.35</v>
      </c>
      <c r="I93" s="52">
        <v>5234.25</v>
      </c>
      <c r="J93" s="52">
        <v>2938.27</v>
      </c>
      <c r="K93" s="66">
        <v>289</v>
      </c>
      <c r="L93" s="52">
        <v>2000000</v>
      </c>
      <c r="M93" s="52">
        <v>0</v>
      </c>
      <c r="N93" s="52">
        <v>0</v>
      </c>
      <c r="O93" s="52">
        <v>0</v>
      </c>
      <c r="P93" s="52">
        <f>L93-N93-O93</f>
        <v>2000000</v>
      </c>
      <c r="Q93" s="52">
        <f t="shared" si="10"/>
        <v>382.09867698333096</v>
      </c>
      <c r="R93" s="47">
        <v>25690.240000000002</v>
      </c>
      <c r="S93" s="49">
        <v>43099</v>
      </c>
    </row>
    <row r="94" spans="1:19" s="50" customFormat="1" ht="21">
      <c r="A94" s="74">
        <v>9</v>
      </c>
      <c r="B94" s="87" t="s">
        <v>115</v>
      </c>
      <c r="C94" s="64">
        <v>1976</v>
      </c>
      <c r="D94" s="65">
        <v>0</v>
      </c>
      <c r="E94" s="46" t="s">
        <v>45</v>
      </c>
      <c r="F94" s="72">
        <v>9</v>
      </c>
      <c r="G94" s="66">
        <v>2</v>
      </c>
      <c r="H94" s="52">
        <v>9000.08</v>
      </c>
      <c r="I94" s="52">
        <v>5683.58</v>
      </c>
      <c r="J94" s="52">
        <v>2169.1999999999998</v>
      </c>
      <c r="K94" s="66">
        <v>381</v>
      </c>
      <c r="L94" s="52">
        <v>4885727.28</v>
      </c>
      <c r="M94" s="52">
        <v>0</v>
      </c>
      <c r="N94" s="52">
        <v>0</v>
      </c>
      <c r="O94" s="52">
        <v>0</v>
      </c>
      <c r="P94" s="52">
        <f>L94-N94-O94</f>
        <v>4885727.28</v>
      </c>
      <c r="Q94" s="52">
        <f t="shared" si="10"/>
        <v>859.62144986082717</v>
      </c>
      <c r="R94" s="47">
        <v>25690.240000000002</v>
      </c>
      <c r="S94" s="49">
        <v>43099</v>
      </c>
    </row>
    <row r="95" spans="1:19" s="50" customFormat="1" ht="21">
      <c r="A95" s="74">
        <v>10</v>
      </c>
      <c r="B95" s="87" t="s">
        <v>132</v>
      </c>
      <c r="C95" s="64">
        <v>1980</v>
      </c>
      <c r="D95" s="65">
        <v>1</v>
      </c>
      <c r="E95" s="46" t="s">
        <v>45</v>
      </c>
      <c r="F95" s="72">
        <v>9</v>
      </c>
      <c r="G95" s="66">
        <v>1</v>
      </c>
      <c r="H95" s="52">
        <v>6001.89</v>
      </c>
      <c r="I95" s="52">
        <v>6001.89</v>
      </c>
      <c r="J95" s="52">
        <v>2736.6</v>
      </c>
      <c r="K95" s="66">
        <v>440</v>
      </c>
      <c r="L95" s="52">
        <v>2000000</v>
      </c>
      <c r="M95" s="52">
        <v>0</v>
      </c>
      <c r="N95" s="52">
        <v>0</v>
      </c>
      <c r="O95" s="52">
        <v>0</v>
      </c>
      <c r="P95" s="52">
        <f>L95-N95-O95</f>
        <v>2000000</v>
      </c>
      <c r="Q95" s="52">
        <f t="shared" si="10"/>
        <v>333.22836639791797</v>
      </c>
      <c r="R95" s="47">
        <v>25690.240000000002</v>
      </c>
      <c r="S95" s="49">
        <v>43099</v>
      </c>
    </row>
    <row r="96" spans="1:19" s="50" customFormat="1" ht="10.5">
      <c r="A96" s="74">
        <v>11</v>
      </c>
      <c r="B96" s="87" t="s">
        <v>133</v>
      </c>
      <c r="C96" s="64">
        <v>1978</v>
      </c>
      <c r="D96" s="65">
        <v>0</v>
      </c>
      <c r="E96" s="46" t="s">
        <v>45</v>
      </c>
      <c r="F96" s="72">
        <v>9</v>
      </c>
      <c r="G96" s="66">
        <v>1</v>
      </c>
      <c r="H96" s="52">
        <v>3603.6</v>
      </c>
      <c r="I96" s="52">
        <v>2285</v>
      </c>
      <c r="J96" s="52">
        <v>1307.2</v>
      </c>
      <c r="K96" s="66">
        <v>104</v>
      </c>
      <c r="L96" s="52">
        <v>2000000</v>
      </c>
      <c r="M96" s="52">
        <v>0</v>
      </c>
      <c r="N96" s="52">
        <v>0</v>
      </c>
      <c r="O96" s="52">
        <v>0</v>
      </c>
      <c r="P96" s="52">
        <f>L96-N96-O96</f>
        <v>2000000</v>
      </c>
      <c r="Q96" s="52">
        <f t="shared" si="10"/>
        <v>875.27352297592995</v>
      </c>
      <c r="R96" s="47">
        <v>25690.240000000002</v>
      </c>
      <c r="S96" s="49">
        <v>43099</v>
      </c>
    </row>
    <row r="97" spans="1:19" s="50" customFormat="1" ht="10.5">
      <c r="A97" s="74">
        <v>12</v>
      </c>
      <c r="B97" s="87" t="s">
        <v>134</v>
      </c>
      <c r="C97" s="64">
        <v>1979</v>
      </c>
      <c r="D97" s="65">
        <v>0</v>
      </c>
      <c r="E97" s="46" t="s">
        <v>45</v>
      </c>
      <c r="F97" s="72">
        <v>9</v>
      </c>
      <c r="G97" s="66">
        <v>1</v>
      </c>
      <c r="H97" s="52">
        <v>4048.3</v>
      </c>
      <c r="I97" s="52">
        <v>2676.6</v>
      </c>
      <c r="J97" s="52">
        <v>1327.9</v>
      </c>
      <c r="K97" s="66">
        <v>128</v>
      </c>
      <c r="L97" s="52">
        <v>2000000</v>
      </c>
      <c r="M97" s="52">
        <v>0</v>
      </c>
      <c r="N97" s="52">
        <f>ROUND(L97*10%,2)</f>
        <v>200000</v>
      </c>
      <c r="O97" s="52">
        <f>ROUND(N97*0.45,2)</f>
        <v>90000</v>
      </c>
      <c r="P97" s="52">
        <f>ROUND(SUM(L97-N97-O97),2)</f>
        <v>1710000</v>
      </c>
      <c r="Q97" s="52">
        <f t="shared" si="10"/>
        <v>747.21661809758655</v>
      </c>
      <c r="R97" s="47">
        <v>25690.240000000002</v>
      </c>
      <c r="S97" s="49">
        <v>43099</v>
      </c>
    </row>
    <row r="98" spans="1:19" s="50" customFormat="1" ht="10.5">
      <c r="A98" s="74">
        <v>13</v>
      </c>
      <c r="B98" s="87" t="s">
        <v>61</v>
      </c>
      <c r="C98" s="64">
        <v>1974</v>
      </c>
      <c r="D98" s="65">
        <v>0</v>
      </c>
      <c r="E98" s="46" t="s">
        <v>131</v>
      </c>
      <c r="F98" s="72">
        <v>5</v>
      </c>
      <c r="G98" s="66">
        <v>8</v>
      </c>
      <c r="H98" s="52">
        <v>10935.4</v>
      </c>
      <c r="I98" s="52">
        <v>6907.4</v>
      </c>
      <c r="J98" s="52">
        <v>3339.8</v>
      </c>
      <c r="K98" s="66">
        <v>280</v>
      </c>
      <c r="L98" s="52">
        <v>19494532.399999999</v>
      </c>
      <c r="M98" s="52">
        <v>0</v>
      </c>
      <c r="N98" s="52">
        <f>ROUND(L98*10%,2)</f>
        <v>1949453.24</v>
      </c>
      <c r="O98" s="52">
        <f>ROUND(N98*0.45,2)</f>
        <v>877253.96</v>
      </c>
      <c r="P98" s="52">
        <f>ROUND(SUM(L98-N98-O98),2)</f>
        <v>16667825.199999999</v>
      </c>
      <c r="Q98" s="52">
        <f t="shared" si="10"/>
        <v>2822.2677707965372</v>
      </c>
      <c r="R98" s="47">
        <v>24736.34</v>
      </c>
      <c r="S98" s="49">
        <v>43099</v>
      </c>
    </row>
    <row r="99" spans="1:19" s="50" customFormat="1" ht="10.5">
      <c r="A99" s="74">
        <v>14</v>
      </c>
      <c r="B99" s="87" t="s">
        <v>135</v>
      </c>
      <c r="C99" s="64">
        <v>1978</v>
      </c>
      <c r="D99" s="65">
        <v>0</v>
      </c>
      <c r="E99" s="46" t="s">
        <v>45</v>
      </c>
      <c r="F99" s="72">
        <v>9</v>
      </c>
      <c r="G99" s="66">
        <v>2</v>
      </c>
      <c r="H99" s="52">
        <v>6229.58</v>
      </c>
      <c r="I99" s="52">
        <v>6229.58</v>
      </c>
      <c r="J99" s="52">
        <v>985.4</v>
      </c>
      <c r="K99" s="66">
        <v>492</v>
      </c>
      <c r="L99" s="52">
        <v>4000000</v>
      </c>
      <c r="M99" s="52">
        <v>0</v>
      </c>
      <c r="N99" s="52">
        <v>0</v>
      </c>
      <c r="O99" s="52">
        <v>0</v>
      </c>
      <c r="P99" s="52">
        <f t="shared" ref="P99:P109" si="11">L99-N99-O99</f>
        <v>4000000</v>
      </c>
      <c r="Q99" s="52">
        <f t="shared" si="10"/>
        <v>642.09786213516804</v>
      </c>
      <c r="R99" s="47">
        <v>25690.240000000002</v>
      </c>
      <c r="S99" s="49">
        <v>43099</v>
      </c>
    </row>
    <row r="100" spans="1:19" s="50" customFormat="1" ht="10.5">
      <c r="A100" s="74">
        <v>15</v>
      </c>
      <c r="B100" s="87" t="s">
        <v>136</v>
      </c>
      <c r="C100" s="64">
        <v>1977</v>
      </c>
      <c r="D100" s="65">
        <v>0</v>
      </c>
      <c r="E100" s="46" t="s">
        <v>45</v>
      </c>
      <c r="F100" s="72">
        <v>9</v>
      </c>
      <c r="G100" s="66">
        <v>2</v>
      </c>
      <c r="H100" s="52">
        <v>6284.64</v>
      </c>
      <c r="I100" s="52">
        <v>6284.64</v>
      </c>
      <c r="J100" s="52">
        <v>1322.1</v>
      </c>
      <c r="K100" s="66">
        <v>479</v>
      </c>
      <c r="L100" s="52">
        <v>4000000</v>
      </c>
      <c r="M100" s="52">
        <v>0</v>
      </c>
      <c r="N100" s="52">
        <v>0</v>
      </c>
      <c r="O100" s="52">
        <v>0</v>
      </c>
      <c r="P100" s="52">
        <f t="shared" si="11"/>
        <v>4000000</v>
      </c>
      <c r="Q100" s="52">
        <f t="shared" si="10"/>
        <v>636.47241528552149</v>
      </c>
      <c r="R100" s="47">
        <v>25690.240000000002</v>
      </c>
      <c r="S100" s="49">
        <v>43099</v>
      </c>
    </row>
    <row r="101" spans="1:19" s="50" customFormat="1" ht="10.5">
      <c r="A101" s="74">
        <v>16</v>
      </c>
      <c r="B101" s="87" t="s">
        <v>116</v>
      </c>
      <c r="C101" s="64">
        <v>1975</v>
      </c>
      <c r="D101" s="65">
        <v>0</v>
      </c>
      <c r="E101" s="46" t="s">
        <v>45</v>
      </c>
      <c r="F101" s="72">
        <v>5</v>
      </c>
      <c r="G101" s="66">
        <v>8</v>
      </c>
      <c r="H101" s="52">
        <v>10533.8</v>
      </c>
      <c r="I101" s="52">
        <v>5503</v>
      </c>
      <c r="J101" s="52">
        <v>3243.4</v>
      </c>
      <c r="K101" s="66">
        <v>297</v>
      </c>
      <c r="L101" s="52">
        <v>11990651.789999999</v>
      </c>
      <c r="M101" s="52">
        <v>0</v>
      </c>
      <c r="N101" s="52">
        <v>0</v>
      </c>
      <c r="O101" s="52">
        <v>0</v>
      </c>
      <c r="P101" s="52">
        <f t="shared" si="11"/>
        <v>11990651.789999999</v>
      </c>
      <c r="Q101" s="52">
        <f t="shared" si="10"/>
        <v>2178.9299999999998</v>
      </c>
      <c r="R101" s="47">
        <v>24736.34</v>
      </c>
      <c r="S101" s="49">
        <v>43099</v>
      </c>
    </row>
    <row r="102" spans="1:19" s="50" customFormat="1" ht="10.5">
      <c r="A102" s="74">
        <v>17</v>
      </c>
      <c r="B102" s="87" t="s">
        <v>117</v>
      </c>
      <c r="C102" s="64">
        <v>1975</v>
      </c>
      <c r="D102" s="65">
        <v>0</v>
      </c>
      <c r="E102" s="46" t="s">
        <v>105</v>
      </c>
      <c r="F102" s="72">
        <v>5</v>
      </c>
      <c r="G102" s="66">
        <v>6</v>
      </c>
      <c r="H102" s="52">
        <v>8795.4</v>
      </c>
      <c r="I102" s="52">
        <v>4653.3</v>
      </c>
      <c r="J102" s="52">
        <v>2952.1</v>
      </c>
      <c r="K102" s="66">
        <v>285</v>
      </c>
      <c r="L102" s="52">
        <v>15719685.279999999</v>
      </c>
      <c r="M102" s="52">
        <v>0</v>
      </c>
      <c r="N102" s="52">
        <v>0</v>
      </c>
      <c r="O102" s="52">
        <v>0</v>
      </c>
      <c r="P102" s="52">
        <f t="shared" si="11"/>
        <v>15719685.279999999</v>
      </c>
      <c r="Q102" s="52">
        <f t="shared" si="10"/>
        <v>3378.1800614617582</v>
      </c>
      <c r="R102" s="47">
        <v>15577.35</v>
      </c>
      <c r="S102" s="49">
        <v>43099</v>
      </c>
    </row>
    <row r="103" spans="1:19" s="50" customFormat="1" ht="10.5">
      <c r="A103" s="74">
        <v>18</v>
      </c>
      <c r="B103" s="87" t="s">
        <v>51</v>
      </c>
      <c r="C103" s="64">
        <v>1975</v>
      </c>
      <c r="D103" s="65">
        <v>0</v>
      </c>
      <c r="E103" s="46" t="s">
        <v>105</v>
      </c>
      <c r="F103" s="72">
        <v>5</v>
      </c>
      <c r="G103" s="66">
        <v>6</v>
      </c>
      <c r="H103" s="52">
        <v>8740.1</v>
      </c>
      <c r="I103" s="52">
        <v>4621.6000000000004</v>
      </c>
      <c r="J103" s="52">
        <v>2882.1</v>
      </c>
      <c r="K103" s="66">
        <v>274</v>
      </c>
      <c r="L103" s="52">
        <v>13513235.76</v>
      </c>
      <c r="M103" s="52">
        <v>0</v>
      </c>
      <c r="N103" s="52">
        <v>0</v>
      </c>
      <c r="O103" s="52">
        <v>0</v>
      </c>
      <c r="P103" s="52">
        <f t="shared" si="11"/>
        <v>13513235.76</v>
      </c>
      <c r="Q103" s="52">
        <f t="shared" si="10"/>
        <v>2923.930188679245</v>
      </c>
      <c r="R103" s="47">
        <v>15577.35</v>
      </c>
      <c r="S103" s="49">
        <v>43099</v>
      </c>
    </row>
    <row r="104" spans="1:19" s="50" customFormat="1" ht="10.5">
      <c r="A104" s="74">
        <v>19</v>
      </c>
      <c r="B104" s="87" t="s">
        <v>118</v>
      </c>
      <c r="C104" s="64">
        <v>1975</v>
      </c>
      <c r="D104" s="65">
        <v>0</v>
      </c>
      <c r="E104" s="46" t="s">
        <v>105</v>
      </c>
      <c r="F104" s="72">
        <v>5</v>
      </c>
      <c r="G104" s="66">
        <v>4</v>
      </c>
      <c r="H104" s="52">
        <v>5421.8</v>
      </c>
      <c r="I104" s="52">
        <v>3350.2</v>
      </c>
      <c r="J104" s="52">
        <v>1739.6</v>
      </c>
      <c r="K104" s="66">
        <v>166</v>
      </c>
      <c r="L104" s="52">
        <v>13631370.02</v>
      </c>
      <c r="M104" s="52">
        <v>0</v>
      </c>
      <c r="N104" s="52">
        <v>0</v>
      </c>
      <c r="O104" s="52">
        <v>0</v>
      </c>
      <c r="P104" s="52">
        <f t="shared" si="11"/>
        <v>13631370.02</v>
      </c>
      <c r="Q104" s="52">
        <f t="shared" si="10"/>
        <v>4068.8227628201303</v>
      </c>
      <c r="R104" s="47">
        <v>15577.35</v>
      </c>
      <c r="S104" s="49">
        <v>43099</v>
      </c>
    </row>
    <row r="105" spans="1:19" s="50" customFormat="1" ht="10.5">
      <c r="A105" s="74">
        <v>20</v>
      </c>
      <c r="B105" s="87" t="s">
        <v>119</v>
      </c>
      <c r="C105" s="64">
        <v>1975</v>
      </c>
      <c r="D105" s="65">
        <v>0</v>
      </c>
      <c r="E105" s="46" t="s">
        <v>105</v>
      </c>
      <c r="F105" s="72">
        <v>5</v>
      </c>
      <c r="G105" s="66">
        <v>4</v>
      </c>
      <c r="H105" s="52">
        <v>5461.8</v>
      </c>
      <c r="I105" s="52">
        <v>3445.2</v>
      </c>
      <c r="J105" s="52">
        <v>2105.8000000000002</v>
      </c>
      <c r="K105" s="66">
        <v>219</v>
      </c>
      <c r="L105" s="52">
        <v>16032957.109999999</v>
      </c>
      <c r="M105" s="52">
        <v>0</v>
      </c>
      <c r="N105" s="52">
        <v>0</v>
      </c>
      <c r="O105" s="52">
        <v>0</v>
      </c>
      <c r="P105" s="52">
        <f t="shared" si="11"/>
        <v>16032957.109999999</v>
      </c>
      <c r="Q105" s="52">
        <f t="shared" si="10"/>
        <v>4653.7086700336704</v>
      </c>
      <c r="R105" s="47">
        <v>24736.34</v>
      </c>
      <c r="S105" s="49">
        <v>43099</v>
      </c>
    </row>
    <row r="106" spans="1:19" s="50" customFormat="1" ht="10.5">
      <c r="A106" s="74">
        <v>21</v>
      </c>
      <c r="B106" s="87" t="s">
        <v>120</v>
      </c>
      <c r="C106" s="64">
        <v>1975</v>
      </c>
      <c r="D106" s="65">
        <v>0</v>
      </c>
      <c r="E106" s="46" t="s">
        <v>45</v>
      </c>
      <c r="F106" s="72">
        <v>5</v>
      </c>
      <c r="G106" s="66">
        <v>4</v>
      </c>
      <c r="H106" s="52">
        <v>5488.9</v>
      </c>
      <c r="I106" s="52">
        <v>3389.8</v>
      </c>
      <c r="J106" s="52">
        <v>2103.4</v>
      </c>
      <c r="K106" s="66">
        <v>179</v>
      </c>
      <c r="L106" s="52">
        <v>14286775.84</v>
      </c>
      <c r="M106" s="52">
        <v>0</v>
      </c>
      <c r="N106" s="52">
        <v>0</v>
      </c>
      <c r="O106" s="52">
        <v>0</v>
      </c>
      <c r="P106" s="52">
        <f t="shared" si="11"/>
        <v>14286775.84</v>
      </c>
      <c r="Q106" s="52">
        <f t="shared" si="10"/>
        <v>4214.6368045312402</v>
      </c>
      <c r="R106" s="47">
        <v>24736.34</v>
      </c>
      <c r="S106" s="49">
        <v>43099</v>
      </c>
    </row>
    <row r="107" spans="1:19" s="50" customFormat="1" ht="10.5">
      <c r="A107" s="74">
        <v>22</v>
      </c>
      <c r="B107" s="87" t="s">
        <v>121</v>
      </c>
      <c r="C107" s="64">
        <v>1975</v>
      </c>
      <c r="D107" s="65">
        <v>0</v>
      </c>
      <c r="E107" s="46" t="s">
        <v>45</v>
      </c>
      <c r="F107" s="72">
        <v>5</v>
      </c>
      <c r="G107" s="66">
        <v>4</v>
      </c>
      <c r="H107" s="52">
        <v>5431.5</v>
      </c>
      <c r="I107" s="52">
        <v>3432.4</v>
      </c>
      <c r="J107" s="52">
        <v>2080.3000000000002</v>
      </c>
      <c r="K107" s="66">
        <v>219</v>
      </c>
      <c r="L107" s="52">
        <v>14458641.73</v>
      </c>
      <c r="M107" s="52">
        <v>0</v>
      </c>
      <c r="N107" s="52">
        <v>0</v>
      </c>
      <c r="O107" s="52">
        <v>0</v>
      </c>
      <c r="P107" s="52">
        <f t="shared" si="11"/>
        <v>14458641.73</v>
      </c>
      <c r="Q107" s="52">
        <f t="shared" si="10"/>
        <v>4212.3999912597601</v>
      </c>
      <c r="R107" s="47">
        <v>15577.35</v>
      </c>
      <c r="S107" s="49">
        <v>43099</v>
      </c>
    </row>
    <row r="108" spans="1:19" s="50" customFormat="1" ht="10.5">
      <c r="A108" s="74">
        <v>23</v>
      </c>
      <c r="B108" s="87" t="s">
        <v>122</v>
      </c>
      <c r="C108" s="64">
        <v>1975</v>
      </c>
      <c r="D108" s="65">
        <v>0</v>
      </c>
      <c r="E108" s="46" t="s">
        <v>131</v>
      </c>
      <c r="F108" s="72">
        <v>5</v>
      </c>
      <c r="G108" s="66">
        <v>4</v>
      </c>
      <c r="H108" s="52">
        <v>5449.4</v>
      </c>
      <c r="I108" s="52">
        <v>3389.3</v>
      </c>
      <c r="J108" s="52">
        <v>1993.2</v>
      </c>
      <c r="K108" s="66">
        <v>195</v>
      </c>
      <c r="L108" s="52">
        <v>7003420.21</v>
      </c>
      <c r="M108" s="52">
        <v>0</v>
      </c>
      <c r="N108" s="52">
        <v>0</v>
      </c>
      <c r="O108" s="52">
        <v>0</v>
      </c>
      <c r="P108" s="52">
        <f t="shared" si="11"/>
        <v>7003420.21</v>
      </c>
      <c r="Q108" s="52">
        <f t="shared" si="10"/>
        <v>2066.3323429616735</v>
      </c>
      <c r="R108" s="47">
        <v>24736.34</v>
      </c>
      <c r="S108" s="49">
        <v>43099</v>
      </c>
    </row>
    <row r="109" spans="1:19" s="50" customFormat="1" ht="10.5">
      <c r="A109" s="74">
        <v>24</v>
      </c>
      <c r="B109" s="87" t="s">
        <v>137</v>
      </c>
      <c r="C109" s="64">
        <v>1979</v>
      </c>
      <c r="D109" s="65">
        <v>0</v>
      </c>
      <c r="E109" s="46" t="s">
        <v>45</v>
      </c>
      <c r="F109" s="72">
        <v>9</v>
      </c>
      <c r="G109" s="66">
        <v>1</v>
      </c>
      <c r="H109" s="52">
        <v>5594.81</v>
      </c>
      <c r="I109" s="52">
        <v>5594.81</v>
      </c>
      <c r="J109" s="52">
        <v>3005.53</v>
      </c>
      <c r="K109" s="66">
        <v>385</v>
      </c>
      <c r="L109" s="52">
        <v>4000000</v>
      </c>
      <c r="M109" s="52">
        <v>0</v>
      </c>
      <c r="N109" s="52">
        <v>0</v>
      </c>
      <c r="O109" s="52">
        <v>0</v>
      </c>
      <c r="P109" s="52">
        <f t="shared" si="11"/>
        <v>4000000</v>
      </c>
      <c r="Q109" s="52">
        <f t="shared" si="10"/>
        <v>714.94831817344993</v>
      </c>
      <c r="R109" s="47">
        <v>25690.240000000002</v>
      </c>
      <c r="S109" s="49">
        <v>43099</v>
      </c>
    </row>
    <row r="110" spans="1:19" s="50" customFormat="1" ht="10.5">
      <c r="A110" s="74">
        <v>25</v>
      </c>
      <c r="B110" s="87" t="s">
        <v>123</v>
      </c>
      <c r="C110" s="64">
        <v>1975</v>
      </c>
      <c r="D110" s="65">
        <v>0</v>
      </c>
      <c r="E110" s="46" t="s">
        <v>131</v>
      </c>
      <c r="F110" s="72">
        <v>5</v>
      </c>
      <c r="G110" s="66">
        <v>2</v>
      </c>
      <c r="H110" s="52">
        <v>3374.84</v>
      </c>
      <c r="I110" s="52">
        <v>1970.34</v>
      </c>
      <c r="J110" s="52">
        <v>1087.8</v>
      </c>
      <c r="K110" s="66">
        <v>142</v>
      </c>
      <c r="L110" s="52">
        <v>9440645.2300000004</v>
      </c>
      <c r="M110" s="52">
        <v>0</v>
      </c>
      <c r="N110" s="52">
        <f>ROUND(L110*10%,2)</f>
        <v>944064.52</v>
      </c>
      <c r="O110" s="52">
        <f>ROUND(N110*0.45,2)</f>
        <v>424829.03</v>
      </c>
      <c r="P110" s="52">
        <f>ROUND(SUM(L110-N110-O110),2)</f>
        <v>8071751.6799999997</v>
      </c>
      <c r="Q110" s="52">
        <f t="shared" si="10"/>
        <v>4791.3787620410694</v>
      </c>
      <c r="R110" s="47">
        <v>24736.34</v>
      </c>
      <c r="S110" s="49">
        <v>43099</v>
      </c>
    </row>
    <row r="111" spans="1:19" s="50" customFormat="1" ht="10.5">
      <c r="A111" s="74">
        <v>26</v>
      </c>
      <c r="B111" s="87" t="s">
        <v>73</v>
      </c>
      <c r="C111" s="65">
        <v>1974</v>
      </c>
      <c r="D111" s="65">
        <v>0</v>
      </c>
      <c r="E111" s="46" t="s">
        <v>105</v>
      </c>
      <c r="F111" s="70">
        <v>5</v>
      </c>
      <c r="G111" s="48">
        <v>4</v>
      </c>
      <c r="H111" s="52">
        <v>6368.85</v>
      </c>
      <c r="I111" s="52">
        <v>3356.95</v>
      </c>
      <c r="J111" s="52">
        <v>1891.2</v>
      </c>
      <c r="K111" s="66">
        <v>207</v>
      </c>
      <c r="L111" s="52">
        <v>4910095.5999999996</v>
      </c>
      <c r="M111" s="52">
        <v>0</v>
      </c>
      <c r="N111" s="52">
        <v>0</v>
      </c>
      <c r="O111" s="52">
        <v>0</v>
      </c>
      <c r="P111" s="52">
        <f>L111-N111-O111</f>
        <v>4910095.5999999996</v>
      </c>
      <c r="Q111" s="52">
        <f t="shared" si="10"/>
        <v>1462.6656935611195</v>
      </c>
      <c r="R111" s="52">
        <v>15577.35</v>
      </c>
      <c r="S111" s="49">
        <v>43099</v>
      </c>
    </row>
    <row r="112" spans="1:19" s="50" customFormat="1" ht="10.5">
      <c r="A112" s="74">
        <v>27</v>
      </c>
      <c r="B112" s="87" t="s">
        <v>81</v>
      </c>
      <c r="C112" s="64">
        <v>1974</v>
      </c>
      <c r="D112" s="65">
        <v>0</v>
      </c>
      <c r="E112" s="46" t="s">
        <v>105</v>
      </c>
      <c r="F112" s="72">
        <v>5</v>
      </c>
      <c r="G112" s="66">
        <v>4</v>
      </c>
      <c r="H112" s="52">
        <v>5224.7</v>
      </c>
      <c r="I112" s="52">
        <v>2622.1</v>
      </c>
      <c r="J112" s="52">
        <v>1716.4</v>
      </c>
      <c r="K112" s="66">
        <v>181</v>
      </c>
      <c r="L112" s="52">
        <v>3655052.02</v>
      </c>
      <c r="M112" s="52">
        <v>0</v>
      </c>
      <c r="N112" s="52">
        <f>ROUND(L112*10%,2)</f>
        <v>365505.2</v>
      </c>
      <c r="O112" s="52">
        <f>ROUND(N112*0.45,2)</f>
        <v>164477.34</v>
      </c>
      <c r="P112" s="52">
        <f>ROUND(SUM(L112-N112-O112),2)</f>
        <v>3125069.48</v>
      </c>
      <c r="Q112" s="52">
        <f t="shared" si="10"/>
        <v>1393.940742153236</v>
      </c>
      <c r="R112" s="47">
        <v>15577.35</v>
      </c>
      <c r="S112" s="49">
        <v>43099</v>
      </c>
    </row>
    <row r="113" spans="1:19" s="50" customFormat="1" ht="10.5">
      <c r="A113" s="74">
        <v>28</v>
      </c>
      <c r="B113" s="87" t="s">
        <v>158</v>
      </c>
      <c r="C113" s="64">
        <v>1975</v>
      </c>
      <c r="D113" s="65">
        <v>0</v>
      </c>
      <c r="E113" s="46" t="s">
        <v>131</v>
      </c>
      <c r="F113" s="72">
        <v>5</v>
      </c>
      <c r="G113" s="66">
        <v>8</v>
      </c>
      <c r="H113" s="52">
        <v>10973.48</v>
      </c>
      <c r="I113" s="52">
        <v>6921.08</v>
      </c>
      <c r="J113" s="52">
        <v>3750</v>
      </c>
      <c r="K113" s="66">
        <v>359</v>
      </c>
      <c r="L113" s="52">
        <v>29154778.629999999</v>
      </c>
      <c r="M113" s="52">
        <v>0</v>
      </c>
      <c r="N113" s="52">
        <v>0</v>
      </c>
      <c r="O113" s="52">
        <v>0</v>
      </c>
      <c r="P113" s="52">
        <f>L113-N113-O113</f>
        <v>29154778.629999999</v>
      </c>
      <c r="Q113" s="52">
        <f t="shared" si="10"/>
        <v>4212.4608630444955</v>
      </c>
      <c r="R113" s="47">
        <v>24736.34</v>
      </c>
      <c r="S113" s="49">
        <v>43099</v>
      </c>
    </row>
    <row r="114" spans="1:19" s="50" customFormat="1" ht="10.5">
      <c r="A114" s="74">
        <v>29</v>
      </c>
      <c r="B114" s="87" t="s">
        <v>159</v>
      </c>
      <c r="C114" s="65">
        <v>1975</v>
      </c>
      <c r="D114" s="65">
        <v>0</v>
      </c>
      <c r="E114" s="46" t="s">
        <v>45</v>
      </c>
      <c r="F114" s="70">
        <v>9</v>
      </c>
      <c r="G114" s="48">
        <v>1</v>
      </c>
      <c r="H114" s="52">
        <v>3752.3</v>
      </c>
      <c r="I114" s="52">
        <v>2307.6</v>
      </c>
      <c r="J114" s="52">
        <v>1409.6</v>
      </c>
      <c r="K114" s="66">
        <v>128</v>
      </c>
      <c r="L114" s="52">
        <v>11196421.6</v>
      </c>
      <c r="M114" s="52">
        <v>0</v>
      </c>
      <c r="N114" s="52">
        <v>0</v>
      </c>
      <c r="O114" s="52">
        <v>0</v>
      </c>
      <c r="P114" s="52">
        <f>L114-N114-O114</f>
        <v>11196421.6</v>
      </c>
      <c r="Q114" s="52">
        <f t="shared" si="10"/>
        <v>4851.9767724042295</v>
      </c>
      <c r="R114" s="47">
        <v>24736.34</v>
      </c>
      <c r="S114" s="49">
        <v>43099</v>
      </c>
    </row>
    <row r="115" spans="1:19" s="50" customFormat="1" ht="10.5">
      <c r="A115" s="74">
        <v>30</v>
      </c>
      <c r="B115" s="87" t="s">
        <v>160</v>
      </c>
      <c r="C115" s="65">
        <v>1976</v>
      </c>
      <c r="D115" s="65">
        <v>0</v>
      </c>
      <c r="E115" s="46" t="s">
        <v>45</v>
      </c>
      <c r="F115" s="70">
        <v>10</v>
      </c>
      <c r="G115" s="48">
        <v>1</v>
      </c>
      <c r="H115" s="52">
        <v>4790.8</v>
      </c>
      <c r="I115" s="52">
        <v>3357.3</v>
      </c>
      <c r="J115" s="52">
        <v>2458.1999999999998</v>
      </c>
      <c r="K115" s="66">
        <v>96</v>
      </c>
      <c r="L115" s="52">
        <v>2000000</v>
      </c>
      <c r="M115" s="52">
        <v>0</v>
      </c>
      <c r="N115" s="52">
        <v>0</v>
      </c>
      <c r="O115" s="52">
        <v>0</v>
      </c>
      <c r="P115" s="52">
        <f>L115-N115-O115</f>
        <v>2000000</v>
      </c>
      <c r="Q115" s="52">
        <f t="shared" si="10"/>
        <v>595.71679623506986</v>
      </c>
      <c r="R115" s="47">
        <v>24736.34</v>
      </c>
      <c r="S115" s="49">
        <v>43099</v>
      </c>
    </row>
    <row r="116" spans="1:19" s="50" customFormat="1" ht="10.5">
      <c r="A116" s="74">
        <v>31</v>
      </c>
      <c r="B116" s="87" t="s">
        <v>156</v>
      </c>
      <c r="C116" s="64">
        <v>1974</v>
      </c>
      <c r="D116" s="65">
        <v>0</v>
      </c>
      <c r="E116" s="46" t="s">
        <v>26</v>
      </c>
      <c r="F116" s="72">
        <v>5</v>
      </c>
      <c r="G116" s="66">
        <v>4</v>
      </c>
      <c r="H116" s="52">
        <v>6319.1</v>
      </c>
      <c r="I116" s="52">
        <v>3317.8</v>
      </c>
      <c r="J116" s="52">
        <v>1937.7</v>
      </c>
      <c r="K116" s="66">
        <v>196</v>
      </c>
      <c r="L116" s="52">
        <v>9458004.1699999999</v>
      </c>
      <c r="M116" s="52">
        <v>0</v>
      </c>
      <c r="N116" s="52">
        <f t="shared" ref="N116:N121" si="12">ROUND(L116*10%,2)</f>
        <v>945800.42</v>
      </c>
      <c r="O116" s="52">
        <f t="shared" ref="O116:O121" si="13">ROUND(N116*0.45,2)</f>
        <v>425610.19</v>
      </c>
      <c r="P116" s="52">
        <f t="shared" ref="P116:P122" si="14">ROUND(SUM(L116-N116-O116),2)</f>
        <v>8086593.5599999996</v>
      </c>
      <c r="Q116" s="52">
        <f t="shared" si="10"/>
        <v>2850.685445174513</v>
      </c>
      <c r="R116" s="47">
        <v>15577.35</v>
      </c>
      <c r="S116" s="49">
        <v>43099</v>
      </c>
    </row>
    <row r="117" spans="1:19" s="50" customFormat="1" ht="10.5">
      <c r="A117" s="74">
        <v>32</v>
      </c>
      <c r="B117" s="87" t="s">
        <v>161</v>
      </c>
      <c r="C117" s="64">
        <v>1975</v>
      </c>
      <c r="D117" s="65">
        <v>0</v>
      </c>
      <c r="E117" s="52" t="s">
        <v>44</v>
      </c>
      <c r="F117" s="72">
        <v>5</v>
      </c>
      <c r="G117" s="66">
        <v>6</v>
      </c>
      <c r="H117" s="52">
        <v>8168.6</v>
      </c>
      <c r="I117" s="52">
        <v>4216.5</v>
      </c>
      <c r="J117" s="52">
        <v>2355.3000000000002</v>
      </c>
      <c r="K117" s="66">
        <v>225</v>
      </c>
      <c r="L117" s="52">
        <v>18608257.370000001</v>
      </c>
      <c r="M117" s="52">
        <v>0</v>
      </c>
      <c r="N117" s="52">
        <f t="shared" si="12"/>
        <v>1860825.74</v>
      </c>
      <c r="O117" s="52">
        <f t="shared" si="13"/>
        <v>837371.58</v>
      </c>
      <c r="P117" s="52">
        <f t="shared" si="14"/>
        <v>15910060.050000001</v>
      </c>
      <c r="Q117" s="52">
        <f t="shared" si="10"/>
        <v>4413.199898019685</v>
      </c>
      <c r="R117" s="47">
        <v>24736.34</v>
      </c>
      <c r="S117" s="49">
        <v>43099</v>
      </c>
    </row>
    <row r="118" spans="1:19" s="50" customFormat="1" ht="10.5">
      <c r="A118" s="74">
        <v>33</v>
      </c>
      <c r="B118" s="87" t="s">
        <v>162</v>
      </c>
      <c r="C118" s="64">
        <v>1975</v>
      </c>
      <c r="D118" s="65">
        <v>0</v>
      </c>
      <c r="E118" s="46" t="s">
        <v>131</v>
      </c>
      <c r="F118" s="72">
        <v>5</v>
      </c>
      <c r="G118" s="66">
        <v>4</v>
      </c>
      <c r="H118" s="52">
        <v>6154.35</v>
      </c>
      <c r="I118" s="52">
        <v>3350.55</v>
      </c>
      <c r="J118" s="52">
        <v>2001.28</v>
      </c>
      <c r="K118" s="66">
        <v>183</v>
      </c>
      <c r="L118" s="52">
        <v>9832126.4199999999</v>
      </c>
      <c r="M118" s="52">
        <v>0</v>
      </c>
      <c r="N118" s="52">
        <f t="shared" si="12"/>
        <v>983212.64</v>
      </c>
      <c r="O118" s="52">
        <f t="shared" si="13"/>
        <v>442445.69</v>
      </c>
      <c r="P118" s="52">
        <f t="shared" si="14"/>
        <v>8406468.0899999999</v>
      </c>
      <c r="Q118" s="52">
        <f t="shared" si="10"/>
        <v>2934.4813299309067</v>
      </c>
      <c r="R118" s="47">
        <v>24736.34</v>
      </c>
      <c r="S118" s="49">
        <v>43099</v>
      </c>
    </row>
    <row r="119" spans="1:19" s="50" customFormat="1" ht="10.5">
      <c r="A119" s="74">
        <v>34</v>
      </c>
      <c r="B119" s="87" t="s">
        <v>163</v>
      </c>
      <c r="C119" s="67">
        <v>1975</v>
      </c>
      <c r="D119" s="65">
        <v>0</v>
      </c>
      <c r="E119" s="46" t="s">
        <v>45</v>
      </c>
      <c r="F119" s="79">
        <v>5</v>
      </c>
      <c r="G119" s="66">
        <v>4</v>
      </c>
      <c r="H119" s="52">
        <v>10799.8</v>
      </c>
      <c r="I119" s="52">
        <v>5256.8</v>
      </c>
      <c r="J119" s="52">
        <v>2205.6</v>
      </c>
      <c r="K119" s="66">
        <v>402</v>
      </c>
      <c r="L119" s="52">
        <v>19594716.16</v>
      </c>
      <c r="M119" s="52">
        <v>0</v>
      </c>
      <c r="N119" s="52">
        <f t="shared" si="12"/>
        <v>1959471.62</v>
      </c>
      <c r="O119" s="52">
        <f t="shared" si="13"/>
        <v>881762.23</v>
      </c>
      <c r="P119" s="52">
        <f t="shared" si="14"/>
        <v>16753482.310000001</v>
      </c>
      <c r="Q119" s="52">
        <f t="shared" si="10"/>
        <v>3727.4988890579821</v>
      </c>
      <c r="R119" s="47">
        <v>24736.34</v>
      </c>
      <c r="S119" s="49">
        <v>43099</v>
      </c>
    </row>
    <row r="120" spans="1:19" s="50" customFormat="1" ht="10.5">
      <c r="A120" s="74">
        <v>35</v>
      </c>
      <c r="B120" s="87" t="s">
        <v>164</v>
      </c>
      <c r="C120" s="64">
        <v>1975</v>
      </c>
      <c r="D120" s="65">
        <v>0</v>
      </c>
      <c r="E120" s="46" t="s">
        <v>105</v>
      </c>
      <c r="F120" s="72">
        <v>5</v>
      </c>
      <c r="G120" s="66">
        <v>4</v>
      </c>
      <c r="H120" s="52">
        <v>5491.3</v>
      </c>
      <c r="I120" s="52">
        <v>3410</v>
      </c>
      <c r="J120" s="52">
        <v>1671.2</v>
      </c>
      <c r="K120" s="66">
        <v>137</v>
      </c>
      <c r="L120" s="52">
        <v>14863578.949999999</v>
      </c>
      <c r="M120" s="52">
        <v>0</v>
      </c>
      <c r="N120" s="52">
        <f t="shared" si="12"/>
        <v>1486357.9</v>
      </c>
      <c r="O120" s="52">
        <f t="shared" si="13"/>
        <v>668861.06000000006</v>
      </c>
      <c r="P120" s="52">
        <f t="shared" si="14"/>
        <v>12708359.99</v>
      </c>
      <c r="Q120" s="52">
        <f t="shared" si="10"/>
        <v>4358.820806451613</v>
      </c>
      <c r="R120" s="47">
        <v>15577.35</v>
      </c>
      <c r="S120" s="49">
        <v>43099</v>
      </c>
    </row>
    <row r="121" spans="1:19" s="50" customFormat="1" ht="10.5" customHeight="1">
      <c r="A121" s="74">
        <v>36</v>
      </c>
      <c r="B121" s="87" t="s">
        <v>101</v>
      </c>
      <c r="C121" s="64">
        <v>1974</v>
      </c>
      <c r="D121" s="65">
        <v>0</v>
      </c>
      <c r="E121" s="46" t="s">
        <v>105</v>
      </c>
      <c r="F121" s="72">
        <v>5</v>
      </c>
      <c r="G121" s="66">
        <v>4</v>
      </c>
      <c r="H121" s="52">
        <v>5480.7</v>
      </c>
      <c r="I121" s="52">
        <v>3453.6</v>
      </c>
      <c r="J121" s="52">
        <v>1974.3</v>
      </c>
      <c r="K121" s="66">
        <v>201</v>
      </c>
      <c r="L121" s="52">
        <v>7799570.0999999996</v>
      </c>
      <c r="M121" s="52">
        <v>0</v>
      </c>
      <c r="N121" s="52">
        <f t="shared" si="12"/>
        <v>779957.01</v>
      </c>
      <c r="O121" s="52">
        <f t="shared" si="13"/>
        <v>350980.65</v>
      </c>
      <c r="P121" s="52">
        <f t="shared" si="14"/>
        <v>6668632.4400000004</v>
      </c>
      <c r="Q121" s="52">
        <f t="shared" si="10"/>
        <v>2258.3883773453786</v>
      </c>
      <c r="R121" s="47">
        <v>15577.35</v>
      </c>
      <c r="S121" s="49">
        <v>43099</v>
      </c>
    </row>
    <row r="122" spans="1:19" s="50" customFormat="1" ht="10.5">
      <c r="A122" s="75"/>
      <c r="B122" s="148" t="s">
        <v>142</v>
      </c>
      <c r="C122" s="149"/>
      <c r="D122" s="150"/>
      <c r="E122" s="69"/>
      <c r="F122" s="75"/>
      <c r="G122" s="68"/>
      <c r="H122" s="60">
        <f t="shared" ref="H122:O122" si="15">ROUND(SUM(H86:H121),2)</f>
        <v>241231.92</v>
      </c>
      <c r="I122" s="60">
        <f t="shared" si="15"/>
        <v>149898.32</v>
      </c>
      <c r="J122" s="60">
        <f t="shared" si="15"/>
        <v>80987.649999999994</v>
      </c>
      <c r="K122" s="61">
        <f t="shared" si="15"/>
        <v>8800</v>
      </c>
      <c r="L122" s="60">
        <f t="shared" si="15"/>
        <v>381372343.35000002</v>
      </c>
      <c r="M122" s="60">
        <f t="shared" si="15"/>
        <v>0</v>
      </c>
      <c r="N122" s="60">
        <f t="shared" si="15"/>
        <v>20313034.710000001</v>
      </c>
      <c r="O122" s="60">
        <f t="shared" si="15"/>
        <v>9140865.6199999992</v>
      </c>
      <c r="P122" s="60">
        <f t="shared" si="14"/>
        <v>351918443.01999998</v>
      </c>
      <c r="Q122" s="60">
        <f t="shared" si="10"/>
        <v>2544.2069220655708</v>
      </c>
      <c r="R122" s="52"/>
      <c r="S122" s="52"/>
    </row>
    <row r="123" spans="1:19" s="50" customFormat="1">
      <c r="A123" s="76"/>
      <c r="B123" s="89"/>
      <c r="F123" s="76"/>
    </row>
  </sheetData>
  <mergeCells count="25">
    <mergeCell ref="Q3:Q5"/>
    <mergeCell ref="R3:R5"/>
    <mergeCell ref="B122:D122"/>
    <mergeCell ref="A8:S8"/>
    <mergeCell ref="B39:C39"/>
    <mergeCell ref="A42:S42"/>
    <mergeCell ref="B84:C84"/>
    <mergeCell ref="A85:S85"/>
    <mergeCell ref="G3:G6"/>
    <mergeCell ref="H3:H5"/>
    <mergeCell ref="S3:S6"/>
    <mergeCell ref="I3:J3"/>
    <mergeCell ref="K3:K5"/>
    <mergeCell ref="I4:I5"/>
    <mergeCell ref="J4:J5"/>
    <mergeCell ref="L4:L5"/>
    <mergeCell ref="M4:P4"/>
    <mergeCell ref="L3:P3"/>
    <mergeCell ref="A3:A6"/>
    <mergeCell ref="B3:B6"/>
    <mergeCell ref="C3:D3"/>
    <mergeCell ref="E3:E6"/>
    <mergeCell ref="F3:F6"/>
    <mergeCell ref="C4:C6"/>
    <mergeCell ref="D4:D6"/>
  </mergeCells>
  <phoneticPr fontId="6" type="noConversion"/>
  <pageMargins left="0.3" right="0.19" top="0.84" bottom="0.37" header="0.31496062992125984" footer="0.25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перечень точно нижневартовск</vt:lpstr>
      <vt:lpstr>перечень точно нижневартовс (2)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Admin</cp:lastModifiedBy>
  <cp:lastPrinted>2015-03-09T18:52:27Z</cp:lastPrinted>
  <dcterms:created xsi:type="dcterms:W3CDTF">2014-05-20T15:22:49Z</dcterms:created>
  <dcterms:modified xsi:type="dcterms:W3CDTF">2015-03-09T18:57:16Z</dcterms:modified>
</cp:coreProperties>
</file>